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MI RET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RD$&quot;#,##0.00"/>
    <numFmt numFmtId="165" formatCode="DD/MM/YYYY"/>
    <numFmt numFmtId="166" formatCode="DD/MM"/>
    <numFmt numFmtId="167" formatCode="&quot;RD$&quot;#,##0"/>
  </numFmts>
  <fonts count="20">
    <font>
      <name val="Calibri"/>
      <family val="2"/>
      <color theme="1"/>
      <sz val="11"/>
      <scheme val="minor"/>
    </font>
    <font>
      <name val="Arial"/>
      <b val="1"/>
      <color rgb="FFFFFFFF"/>
      <sz val="17"/>
    </font>
    <font>
      <name val="Arial"/>
      <color rgb="FF5B7C92"/>
      <sz val="10"/>
    </font>
    <font>
      <name val="Arial"/>
      <color rgb="FF2A4659"/>
      <sz val="11"/>
    </font>
    <font>
      <name val="Arial"/>
      <b val="1"/>
      <color rgb="FFFFFFFF"/>
      <sz val="11.5"/>
    </font>
    <font>
      <name val="Arial"/>
      <b val="1"/>
      <color rgb="FFFFFFFF"/>
      <sz val="12"/>
    </font>
    <font>
      <name val="Arial"/>
      <color rgb="FF1F2A33"/>
      <sz val="10.5"/>
    </font>
    <font>
      <name val="Arial"/>
      <color rgb="FF2A4659"/>
      <sz val="10.5"/>
    </font>
    <font>
      <name val="Arial"/>
      <color rgb="FF7E97A8"/>
      <sz val="9"/>
    </font>
    <font>
      <name val="Arial"/>
      <color rgb="FFA8BCC9"/>
      <sz val="8.5"/>
    </font>
    <font>
      <name val="Arial"/>
      <b val="1"/>
      <color rgb="FF1F2A33"/>
      <sz val="10.5"/>
    </font>
    <font>
      <name val="Arial"/>
      <b val="1"/>
      <color rgb="FF1F2A33"/>
      <sz val="11.5"/>
    </font>
    <font>
      <name val="Arial"/>
      <b val="1"/>
      <color rgb="FF1F2A33"/>
      <sz val="11"/>
    </font>
    <font>
      <name val="Arial"/>
      <b val="1"/>
      <color rgb="FF2E7D4F"/>
      <sz val="14"/>
    </font>
    <font>
      <name val="Arial"/>
      <b val="1"/>
      <color rgb="FFFFFFFF"/>
      <sz val="10"/>
    </font>
    <font>
      <name val="Arial"/>
      <b val="1"/>
      <color rgb="FF1F2A33"/>
      <sz val="10"/>
    </font>
    <font>
      <name val="Arial"/>
      <color rgb="FF7E97A8"/>
      <sz val="10"/>
    </font>
    <font>
      <name val="Arial"/>
      <color rgb="FF1F2A33"/>
      <sz val="9.5"/>
    </font>
    <font>
      <name val="Arial"/>
      <b val="1"/>
      <color rgb="FF1F2A33"/>
      <sz val="12"/>
    </font>
    <font>
      <name val="Arial"/>
      <b val="1"/>
      <color rgb="FF2A4659"/>
      <sz val="10.5"/>
    </font>
  </fonts>
  <fills count="7">
    <fill>
      <patternFill/>
    </fill>
    <fill>
      <patternFill patternType="gray125"/>
    </fill>
    <fill>
      <patternFill patternType="solid">
        <fgColor rgb="FF0A324B"/>
      </patternFill>
    </fill>
    <fill>
      <patternFill patternType="solid">
        <fgColor rgb="FF6B8FA8"/>
      </patternFill>
    </fill>
    <fill>
      <patternFill patternType="solid">
        <fgColor rgb="FFC8922A"/>
      </patternFill>
    </fill>
    <fill>
      <patternFill patternType="solid">
        <fgColor rgb="FFFDF4E3"/>
      </patternFill>
    </fill>
    <fill>
      <patternFill patternType="solid">
        <fgColor rgb="FFE9F5EC"/>
      </patternFill>
    </fill>
  </fills>
  <borders count="2">
    <border>
      <left/>
      <right/>
      <top/>
      <bottom/>
      <diagonal/>
    </border>
    <border>
      <left style="thin">
        <color rgb="FFDCE8F0"/>
      </left>
      <right style="thin">
        <color rgb="FFDCE8F0"/>
      </right>
      <top style="thin">
        <color rgb="FFDCE8F0"/>
      </top>
      <bottom style="thin">
        <color rgb="FFDCE8F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0" fontId="5" fillId="2" borderId="0" pivotButton="0" quotePrefix="0" xfId="0"/>
    <xf numFmtId="0" fontId="6" fillId="0" borderId="0" applyAlignment="1" pivotButton="0" quotePrefix="0" xfId="0">
      <alignment vertical="center" wrapText="1"/>
    </xf>
    <xf numFmtId="0" fontId="5" fillId="3" borderId="0" pivotButton="0" quotePrefix="0" xfId="0"/>
    <xf numFmtId="0" fontId="5" fillId="4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5" borderId="1" applyAlignment="1" pivotButton="0" quotePrefix="0" xfId="0">
      <alignment horizontal="center"/>
    </xf>
    <xf numFmtId="164" fontId="11" fillId="5" borderId="1" applyAlignment="1" pivotButton="0" quotePrefix="0" xfId="0">
      <alignment horizontal="center"/>
    </xf>
    <xf numFmtId="165" fontId="11" fillId="5" borderId="1" applyAlignment="1" pivotButton="0" quotePrefix="0" xfId="0">
      <alignment horizontal="center"/>
    </xf>
    <xf numFmtId="0" fontId="12" fillId="0" borderId="0" pivotButton="0" quotePrefix="0" xfId="0"/>
    <xf numFmtId="164" fontId="13" fillId="6" borderId="1" applyAlignment="1" pivotButton="0" quotePrefix="0" xfId="0">
      <alignment horizontal="center"/>
    </xf>
    <xf numFmtId="0" fontId="14" fillId="3" borderId="1" applyAlignment="1" pivotButton="0" quotePrefix="0" xfId="0">
      <alignment horizontal="center" wrapText="1"/>
    </xf>
    <xf numFmtId="0" fontId="15" fillId="0" borderId="1" applyAlignment="1" pivotButton="0" quotePrefix="0" xfId="0">
      <alignment horizontal="center"/>
    </xf>
    <xf numFmtId="166" fontId="0" fillId="0" borderId="1" applyAlignment="1" pivotButton="0" quotePrefix="0" xfId="0">
      <alignment horizontal="center"/>
    </xf>
    <xf numFmtId="167" fontId="16" fillId="0" borderId="1" applyAlignment="1" pivotButton="0" quotePrefix="0" xfId="0">
      <alignment horizontal="center"/>
    </xf>
    <xf numFmtId="164" fontId="0" fillId="5" borderId="1" applyAlignment="1" pivotButton="0" quotePrefix="0" xfId="0">
      <alignment horizontal="center"/>
    </xf>
    <xf numFmtId="167" fontId="15" fillId="0" borderId="1" applyAlignment="1" pivotButton="0" quotePrefix="0" xfId="0">
      <alignment horizontal="center"/>
    </xf>
    <xf numFmtId="0" fontId="17" fillId="0" borderId="1" pivotButton="0" quotePrefix="0" xfId="0"/>
    <xf numFmtId="164" fontId="18" fillId="0" borderId="1" applyAlignment="1" pivotButton="0" quotePrefix="0" xfId="0">
      <alignment horizontal="center"/>
    </xf>
    <xf numFmtId="0" fontId="19" fillId="0" borderId="0" pivotButton="0" quotePrefix="0" xfId="0"/>
  </cellXfs>
  <cellStyles count="1">
    <cellStyle name="Normal" xfId="0" builtinId="0" hidden="0"/>
  </cellStyles>
  <dxfs count="2">
    <dxf>
      <font>
        <name val="Arial"/>
        <color rgb="FFBE3A2B"/>
        <sz val="9.5"/>
      </font>
    </dxf>
    <dxf>
      <font>
        <name val="Arial"/>
        <color rgb="FF2E7D4F"/>
        <sz val="9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52" customWidth="1" min="3" max="3"/>
    <col width="14" customWidth="1" min="4" max="4"/>
  </cols>
  <sheetData>
    <row r="2" ht="30" customHeight="1">
      <c r="B2" s="1" t="inlineStr">
        <is>
          <t>RETO DE AHORRO · 30 DÍAS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Más Que Finanzas  ·  Harolin Vargas, MAF, CPA, CTC</t>
        </is>
      </c>
    </row>
    <row r="5">
      <c r="B5" s="4" t="inlineStr">
        <is>
          <t>Para una meta corta y concreta. Pones cuánto necesitas y en cuántos días, y la plantilla te dice cuánto guardar cada día para llegar.</t>
        </is>
      </c>
    </row>
    <row r="6"/>
    <row r="8" ht="20" customHeight="1">
      <c r="B8" s="5" t="inlineStr">
        <is>
          <t>CÓMO USARLA</t>
        </is>
      </c>
      <c r="C8" s="2" t="n"/>
      <c r="D8" s="2" t="n"/>
    </row>
    <row r="9" ht="30" customHeight="1">
      <c r="B9" s="6" t="inlineStr">
        <is>
          <t>1.  Tu meta</t>
        </is>
      </c>
      <c r="C9" s="7" t="inlineStr">
        <is>
          <t>Escribe qué necesitas, cuánto cuesta y para cuándo lo necesitas.</t>
        </is>
      </c>
    </row>
    <row r="10" ht="30" customHeight="1">
      <c r="B10" s="8" t="inlineStr">
        <is>
          <t>2.  Cada día</t>
        </is>
      </c>
      <c r="C10" s="7" t="inlineStr">
        <is>
          <t>Anota lo que guardaste. Aunque sea cero: el registro es el hábito.</t>
        </is>
      </c>
    </row>
    <row r="11" ht="30" customHeight="1">
      <c r="B11" s="9" t="inlineStr">
        <is>
          <t>3.  El control</t>
        </is>
      </c>
      <c r="C11" s="7" t="inlineStr">
        <is>
          <t>Mira si vas adelantada o atrasada respecto al plan.</t>
        </is>
      </c>
    </row>
    <row r="13" ht="20" customHeight="1">
      <c r="B13" s="5" t="inlineStr">
        <is>
          <t>UN CONSEJO</t>
        </is>
      </c>
      <c r="C13" s="2" t="n"/>
      <c r="D13" s="2" t="n"/>
    </row>
    <row r="14">
      <c r="B14" s="10" t="inlineStr">
        <is>
          <t>Funciona mejor con metas que puedas ver: la matrícula, el pasaje, la reparación. Si la meta es abstracta, el reto se abandona en la segunda semana.</t>
        </is>
      </c>
    </row>
    <row r="15"/>
    <row r="16"/>
    <row r="18">
      <c r="B18" s="11" t="inlineStr">
        <is>
          <t>Más Que Finanzas  ·  Harolin Vargas, MAF, CPA, CTC  ·  @masquefinanzasrd</t>
        </is>
      </c>
    </row>
    <row r="19">
      <c r="B19" s="12" t="inlineStr">
        <is>
          <t>Herramienta educativa. No sustituye asesoría financiera personalizada.</t>
        </is>
      </c>
    </row>
  </sheetData>
  <mergeCells count="2">
    <mergeCell ref="B14:D16"/>
    <mergeCell ref="B5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5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3" customWidth="1" min="2" max="2"/>
    <col width="13" customWidth="1" min="3" max="3"/>
    <col width="16" customWidth="1" min="4" max="4"/>
    <col width="16" customWidth="1" min="5" max="5"/>
    <col width="16" customWidth="1" min="6" max="6"/>
    <col width="30" customWidth="1" min="7" max="7"/>
  </cols>
  <sheetData>
    <row r="2" ht="30" customHeight="1">
      <c r="B2" s="1" t="inlineStr">
        <is>
          <t>MI RETO DE 30 DÍAS</t>
        </is>
      </c>
      <c r="C2" s="2" t="n"/>
      <c r="D2" s="2" t="n"/>
      <c r="E2" s="2" t="n"/>
      <c r="F2" s="2" t="n"/>
      <c r="G2" s="2" t="n"/>
      <c r="H2" s="2" t="n"/>
    </row>
    <row r="4">
      <c r="B4" s="13" t="inlineStr">
        <is>
          <t>¿Para qué es?</t>
        </is>
      </c>
      <c r="C4" s="14" t="inlineStr"/>
      <c r="D4" s="11" t="inlineStr">
        <is>
          <t>La matrícula, el pasaje, la reparación…</t>
        </is>
      </c>
    </row>
    <row r="5">
      <c r="B5" s="13" t="inlineStr">
        <is>
          <t>¿Cuánto necesitas?</t>
        </is>
      </c>
      <c r="C5" s="15" t="n">
        <v>0</v>
      </c>
      <c r="D5" s="11" t="inlineStr">
        <is>
          <t>El monto total de la meta.</t>
        </is>
      </c>
    </row>
    <row r="6">
      <c r="B6" s="13" t="inlineStr">
        <is>
          <t>¿Cuándo empiezas?</t>
        </is>
      </c>
      <c r="C6" s="16" t="n"/>
      <c r="D6" s="11" t="inlineStr">
        <is>
          <t>Escribe la fecha de hoy.</t>
        </is>
      </c>
    </row>
    <row r="8">
      <c r="B8" s="17" t="inlineStr">
        <is>
          <t>Tienes que guardar cada día:</t>
        </is>
      </c>
      <c r="C8" s="18">
        <f>IF($C$5=0,0,$C$5/30)</f>
        <v/>
      </c>
    </row>
    <row r="10" ht="20" customHeight="1">
      <c r="B10" s="5" t="inlineStr">
        <is>
          <t>DÍA POR DÍA</t>
        </is>
      </c>
      <c r="C10" s="2" t="n"/>
      <c r="D10" s="2" t="n"/>
      <c r="E10" s="2" t="n"/>
      <c r="F10" s="2" t="n"/>
      <c r="G10" s="2" t="n"/>
    </row>
    <row r="11" ht="26" customHeight="1">
      <c r="B11" s="19" t="inlineStr">
        <is>
          <t>Día</t>
        </is>
      </c>
      <c r="C11" s="19" t="inlineStr">
        <is>
          <t>Fecha</t>
        </is>
      </c>
      <c r="D11" s="19" t="inlineStr">
        <is>
          <t>Plan del día</t>
        </is>
      </c>
      <c r="E11" s="19" t="inlineStr">
        <is>
          <t>Lo que guardaste</t>
        </is>
      </c>
      <c r="F11" s="19" t="inlineStr">
        <is>
          <t>Acumulado real</t>
        </is>
      </c>
      <c r="G11" s="19" t="inlineStr">
        <is>
          <t>¿Cómo vas?</t>
        </is>
      </c>
    </row>
    <row r="12">
      <c r="B12" s="20" t="n">
        <v>1</v>
      </c>
      <c r="C12" s="21">
        <f>IF($C$6="","",$C$6+0)</f>
        <v/>
      </c>
      <c r="D12" s="22">
        <f>$C$8*1</f>
        <v/>
      </c>
      <c r="E12" s="23" t="n"/>
      <c r="F12" s="24">
        <f>SUM($E$12:E12)</f>
        <v/>
      </c>
      <c r="G12" s="25">
        <f>IF(COUNT($E$12:E12)=0,"",IF(F12&gt;=D12,"Adelantada por "&amp;TEXT(F12-D12,"RD$#,##0"),"Atrasada por "&amp;TEXT(D12-F12,"RD$#,##0")))</f>
        <v/>
      </c>
    </row>
    <row r="13">
      <c r="B13" s="20" t="n">
        <v>2</v>
      </c>
      <c r="C13" s="21">
        <f>IF($C$6="","",$C$6+1)</f>
        <v/>
      </c>
      <c r="D13" s="22">
        <f>$C$8*2</f>
        <v/>
      </c>
      <c r="E13" s="23" t="n"/>
      <c r="F13" s="24">
        <f>SUM($E$12:E13)</f>
        <v/>
      </c>
      <c r="G13" s="25">
        <f>IF(COUNT($E$12:E13)=0,"",IF(F13&gt;=D13,"Adelantada por "&amp;TEXT(F13-D13,"RD$#,##0"),"Atrasada por "&amp;TEXT(D13-F13,"RD$#,##0")))</f>
        <v/>
      </c>
    </row>
    <row r="14">
      <c r="B14" s="20" t="n">
        <v>3</v>
      </c>
      <c r="C14" s="21">
        <f>IF($C$6="","",$C$6+2)</f>
        <v/>
      </c>
      <c r="D14" s="22">
        <f>$C$8*3</f>
        <v/>
      </c>
      <c r="E14" s="23" t="n"/>
      <c r="F14" s="24">
        <f>SUM($E$12:E14)</f>
        <v/>
      </c>
      <c r="G14" s="25">
        <f>IF(COUNT($E$12:E14)=0,"",IF(F14&gt;=D14,"Adelantada por "&amp;TEXT(F14-D14,"RD$#,##0"),"Atrasada por "&amp;TEXT(D14-F14,"RD$#,##0")))</f>
        <v/>
      </c>
    </row>
    <row r="15">
      <c r="B15" s="20" t="n">
        <v>4</v>
      </c>
      <c r="C15" s="21">
        <f>IF($C$6="","",$C$6+3)</f>
        <v/>
      </c>
      <c r="D15" s="22">
        <f>$C$8*4</f>
        <v/>
      </c>
      <c r="E15" s="23" t="n"/>
      <c r="F15" s="24">
        <f>SUM($E$12:E15)</f>
        <v/>
      </c>
      <c r="G15" s="25">
        <f>IF(COUNT($E$12:E15)=0,"",IF(F15&gt;=D15,"Adelantada por "&amp;TEXT(F15-D15,"RD$#,##0"),"Atrasada por "&amp;TEXT(D15-F15,"RD$#,##0")))</f>
        <v/>
      </c>
    </row>
    <row r="16">
      <c r="B16" s="20" t="n">
        <v>5</v>
      </c>
      <c r="C16" s="21">
        <f>IF($C$6="","",$C$6+4)</f>
        <v/>
      </c>
      <c r="D16" s="22">
        <f>$C$8*5</f>
        <v/>
      </c>
      <c r="E16" s="23" t="n"/>
      <c r="F16" s="24">
        <f>SUM($E$12:E16)</f>
        <v/>
      </c>
      <c r="G16" s="25">
        <f>IF(COUNT($E$12:E16)=0,"",IF(F16&gt;=D16,"Adelantada por "&amp;TEXT(F16-D16,"RD$#,##0"),"Atrasada por "&amp;TEXT(D16-F16,"RD$#,##0")))</f>
        <v/>
      </c>
    </row>
    <row r="17">
      <c r="B17" s="20" t="n">
        <v>6</v>
      </c>
      <c r="C17" s="21">
        <f>IF($C$6="","",$C$6+5)</f>
        <v/>
      </c>
      <c r="D17" s="22">
        <f>$C$8*6</f>
        <v/>
      </c>
      <c r="E17" s="23" t="n"/>
      <c r="F17" s="24">
        <f>SUM($E$12:E17)</f>
        <v/>
      </c>
      <c r="G17" s="25">
        <f>IF(COUNT($E$12:E17)=0,"",IF(F17&gt;=D17,"Adelantada por "&amp;TEXT(F17-D17,"RD$#,##0"),"Atrasada por "&amp;TEXT(D17-F17,"RD$#,##0")))</f>
        <v/>
      </c>
    </row>
    <row r="18">
      <c r="B18" s="20" t="n">
        <v>7</v>
      </c>
      <c r="C18" s="21">
        <f>IF($C$6="","",$C$6+6)</f>
        <v/>
      </c>
      <c r="D18" s="22">
        <f>$C$8*7</f>
        <v/>
      </c>
      <c r="E18" s="23" t="n"/>
      <c r="F18" s="24">
        <f>SUM($E$12:E18)</f>
        <v/>
      </c>
      <c r="G18" s="25">
        <f>IF(COUNT($E$12:E18)=0,"",IF(F18&gt;=D18,"Adelantada por "&amp;TEXT(F18-D18,"RD$#,##0"),"Atrasada por "&amp;TEXT(D18-F18,"RD$#,##0")))</f>
        <v/>
      </c>
    </row>
    <row r="19">
      <c r="B19" s="20" t="n">
        <v>8</v>
      </c>
      <c r="C19" s="21">
        <f>IF($C$6="","",$C$6+7)</f>
        <v/>
      </c>
      <c r="D19" s="22">
        <f>$C$8*8</f>
        <v/>
      </c>
      <c r="E19" s="23" t="n"/>
      <c r="F19" s="24">
        <f>SUM($E$12:E19)</f>
        <v/>
      </c>
      <c r="G19" s="25">
        <f>IF(COUNT($E$12:E19)=0,"",IF(F19&gt;=D19,"Adelantada por "&amp;TEXT(F19-D19,"RD$#,##0"),"Atrasada por "&amp;TEXT(D19-F19,"RD$#,##0")))</f>
        <v/>
      </c>
    </row>
    <row r="20">
      <c r="B20" s="20" t="n">
        <v>9</v>
      </c>
      <c r="C20" s="21">
        <f>IF($C$6="","",$C$6+8)</f>
        <v/>
      </c>
      <c r="D20" s="22">
        <f>$C$8*9</f>
        <v/>
      </c>
      <c r="E20" s="23" t="n"/>
      <c r="F20" s="24">
        <f>SUM($E$12:E20)</f>
        <v/>
      </c>
      <c r="G20" s="25">
        <f>IF(COUNT($E$12:E20)=0,"",IF(F20&gt;=D20,"Adelantada por "&amp;TEXT(F20-D20,"RD$#,##0"),"Atrasada por "&amp;TEXT(D20-F20,"RD$#,##0")))</f>
        <v/>
      </c>
    </row>
    <row r="21">
      <c r="B21" s="20" t="n">
        <v>10</v>
      </c>
      <c r="C21" s="21">
        <f>IF($C$6="","",$C$6+9)</f>
        <v/>
      </c>
      <c r="D21" s="22">
        <f>$C$8*10</f>
        <v/>
      </c>
      <c r="E21" s="23" t="n"/>
      <c r="F21" s="24">
        <f>SUM($E$12:E21)</f>
        <v/>
      </c>
      <c r="G21" s="25">
        <f>IF(COUNT($E$12:E21)=0,"",IF(F21&gt;=D21,"Adelantada por "&amp;TEXT(F21-D21,"RD$#,##0"),"Atrasada por "&amp;TEXT(D21-F21,"RD$#,##0")))</f>
        <v/>
      </c>
    </row>
    <row r="22">
      <c r="B22" s="20" t="n">
        <v>11</v>
      </c>
      <c r="C22" s="21">
        <f>IF($C$6="","",$C$6+10)</f>
        <v/>
      </c>
      <c r="D22" s="22">
        <f>$C$8*11</f>
        <v/>
      </c>
      <c r="E22" s="23" t="n"/>
      <c r="F22" s="24">
        <f>SUM($E$12:E22)</f>
        <v/>
      </c>
      <c r="G22" s="25">
        <f>IF(COUNT($E$12:E22)=0,"",IF(F22&gt;=D22,"Adelantada por "&amp;TEXT(F22-D22,"RD$#,##0"),"Atrasada por "&amp;TEXT(D22-F22,"RD$#,##0")))</f>
        <v/>
      </c>
    </row>
    <row r="23">
      <c r="B23" s="20" t="n">
        <v>12</v>
      </c>
      <c r="C23" s="21">
        <f>IF($C$6="","",$C$6+11)</f>
        <v/>
      </c>
      <c r="D23" s="22">
        <f>$C$8*12</f>
        <v/>
      </c>
      <c r="E23" s="23" t="n"/>
      <c r="F23" s="24">
        <f>SUM($E$12:E23)</f>
        <v/>
      </c>
      <c r="G23" s="25">
        <f>IF(COUNT($E$12:E23)=0,"",IF(F23&gt;=D23,"Adelantada por "&amp;TEXT(F23-D23,"RD$#,##0"),"Atrasada por "&amp;TEXT(D23-F23,"RD$#,##0")))</f>
        <v/>
      </c>
    </row>
    <row r="24">
      <c r="B24" s="20" t="n">
        <v>13</v>
      </c>
      <c r="C24" s="21">
        <f>IF($C$6="","",$C$6+12)</f>
        <v/>
      </c>
      <c r="D24" s="22">
        <f>$C$8*13</f>
        <v/>
      </c>
      <c r="E24" s="23" t="n"/>
      <c r="F24" s="24">
        <f>SUM($E$12:E24)</f>
        <v/>
      </c>
      <c r="G24" s="25">
        <f>IF(COUNT($E$12:E24)=0,"",IF(F24&gt;=D24,"Adelantada por "&amp;TEXT(F24-D24,"RD$#,##0"),"Atrasada por "&amp;TEXT(D24-F24,"RD$#,##0")))</f>
        <v/>
      </c>
    </row>
    <row r="25">
      <c r="B25" s="20" t="n">
        <v>14</v>
      </c>
      <c r="C25" s="21">
        <f>IF($C$6="","",$C$6+13)</f>
        <v/>
      </c>
      <c r="D25" s="22">
        <f>$C$8*14</f>
        <v/>
      </c>
      <c r="E25" s="23" t="n"/>
      <c r="F25" s="24">
        <f>SUM($E$12:E25)</f>
        <v/>
      </c>
      <c r="G25" s="25">
        <f>IF(COUNT($E$12:E25)=0,"",IF(F25&gt;=D25,"Adelantada por "&amp;TEXT(F25-D25,"RD$#,##0"),"Atrasada por "&amp;TEXT(D25-F25,"RD$#,##0")))</f>
        <v/>
      </c>
    </row>
    <row r="26">
      <c r="B26" s="20" t="n">
        <v>15</v>
      </c>
      <c r="C26" s="21">
        <f>IF($C$6="","",$C$6+14)</f>
        <v/>
      </c>
      <c r="D26" s="22">
        <f>$C$8*15</f>
        <v/>
      </c>
      <c r="E26" s="23" t="n"/>
      <c r="F26" s="24">
        <f>SUM($E$12:E26)</f>
        <v/>
      </c>
      <c r="G26" s="25">
        <f>IF(COUNT($E$12:E26)=0,"",IF(F26&gt;=D26,"Adelantada por "&amp;TEXT(F26-D26,"RD$#,##0"),"Atrasada por "&amp;TEXT(D26-F26,"RD$#,##0")))</f>
        <v/>
      </c>
    </row>
    <row r="27">
      <c r="B27" s="20" t="n">
        <v>16</v>
      </c>
      <c r="C27" s="21">
        <f>IF($C$6="","",$C$6+15)</f>
        <v/>
      </c>
      <c r="D27" s="22">
        <f>$C$8*16</f>
        <v/>
      </c>
      <c r="E27" s="23" t="n"/>
      <c r="F27" s="24">
        <f>SUM($E$12:E27)</f>
        <v/>
      </c>
      <c r="G27" s="25">
        <f>IF(COUNT($E$12:E27)=0,"",IF(F27&gt;=D27,"Adelantada por "&amp;TEXT(F27-D27,"RD$#,##0"),"Atrasada por "&amp;TEXT(D27-F27,"RD$#,##0")))</f>
        <v/>
      </c>
    </row>
    <row r="28">
      <c r="B28" s="20" t="n">
        <v>17</v>
      </c>
      <c r="C28" s="21">
        <f>IF($C$6="","",$C$6+16)</f>
        <v/>
      </c>
      <c r="D28" s="22">
        <f>$C$8*17</f>
        <v/>
      </c>
      <c r="E28" s="23" t="n"/>
      <c r="F28" s="24">
        <f>SUM($E$12:E28)</f>
        <v/>
      </c>
      <c r="G28" s="25">
        <f>IF(COUNT($E$12:E28)=0,"",IF(F28&gt;=D28,"Adelantada por "&amp;TEXT(F28-D28,"RD$#,##0"),"Atrasada por "&amp;TEXT(D28-F28,"RD$#,##0")))</f>
        <v/>
      </c>
    </row>
    <row r="29">
      <c r="B29" s="20" t="n">
        <v>18</v>
      </c>
      <c r="C29" s="21">
        <f>IF($C$6="","",$C$6+17)</f>
        <v/>
      </c>
      <c r="D29" s="22">
        <f>$C$8*18</f>
        <v/>
      </c>
      <c r="E29" s="23" t="n"/>
      <c r="F29" s="24">
        <f>SUM($E$12:E29)</f>
        <v/>
      </c>
      <c r="G29" s="25">
        <f>IF(COUNT($E$12:E29)=0,"",IF(F29&gt;=D29,"Adelantada por "&amp;TEXT(F29-D29,"RD$#,##0"),"Atrasada por "&amp;TEXT(D29-F29,"RD$#,##0")))</f>
        <v/>
      </c>
    </row>
    <row r="30">
      <c r="B30" s="20" t="n">
        <v>19</v>
      </c>
      <c r="C30" s="21">
        <f>IF($C$6="","",$C$6+18)</f>
        <v/>
      </c>
      <c r="D30" s="22">
        <f>$C$8*19</f>
        <v/>
      </c>
      <c r="E30" s="23" t="n"/>
      <c r="F30" s="24">
        <f>SUM($E$12:E30)</f>
        <v/>
      </c>
      <c r="G30" s="25">
        <f>IF(COUNT($E$12:E30)=0,"",IF(F30&gt;=D30,"Adelantada por "&amp;TEXT(F30-D30,"RD$#,##0"),"Atrasada por "&amp;TEXT(D30-F30,"RD$#,##0")))</f>
        <v/>
      </c>
    </row>
    <row r="31">
      <c r="B31" s="20" t="n">
        <v>20</v>
      </c>
      <c r="C31" s="21">
        <f>IF($C$6="","",$C$6+19)</f>
        <v/>
      </c>
      <c r="D31" s="22">
        <f>$C$8*20</f>
        <v/>
      </c>
      <c r="E31" s="23" t="n"/>
      <c r="F31" s="24">
        <f>SUM($E$12:E31)</f>
        <v/>
      </c>
      <c r="G31" s="25">
        <f>IF(COUNT($E$12:E31)=0,"",IF(F31&gt;=D31,"Adelantada por "&amp;TEXT(F31-D31,"RD$#,##0"),"Atrasada por "&amp;TEXT(D31-F31,"RD$#,##0")))</f>
        <v/>
      </c>
    </row>
    <row r="32">
      <c r="B32" s="20" t="n">
        <v>21</v>
      </c>
      <c r="C32" s="21">
        <f>IF($C$6="","",$C$6+20)</f>
        <v/>
      </c>
      <c r="D32" s="22">
        <f>$C$8*21</f>
        <v/>
      </c>
      <c r="E32" s="23" t="n"/>
      <c r="F32" s="24">
        <f>SUM($E$12:E32)</f>
        <v/>
      </c>
      <c r="G32" s="25">
        <f>IF(COUNT($E$12:E32)=0,"",IF(F32&gt;=D32,"Adelantada por "&amp;TEXT(F32-D32,"RD$#,##0"),"Atrasada por "&amp;TEXT(D32-F32,"RD$#,##0")))</f>
        <v/>
      </c>
    </row>
    <row r="33">
      <c r="B33" s="20" t="n">
        <v>22</v>
      </c>
      <c r="C33" s="21">
        <f>IF($C$6="","",$C$6+21)</f>
        <v/>
      </c>
      <c r="D33" s="22">
        <f>$C$8*22</f>
        <v/>
      </c>
      <c r="E33" s="23" t="n"/>
      <c r="F33" s="24">
        <f>SUM($E$12:E33)</f>
        <v/>
      </c>
      <c r="G33" s="25">
        <f>IF(COUNT($E$12:E33)=0,"",IF(F33&gt;=D33,"Adelantada por "&amp;TEXT(F33-D33,"RD$#,##0"),"Atrasada por "&amp;TEXT(D33-F33,"RD$#,##0")))</f>
        <v/>
      </c>
    </row>
    <row r="34">
      <c r="B34" s="20" t="n">
        <v>23</v>
      </c>
      <c r="C34" s="21">
        <f>IF($C$6="","",$C$6+22)</f>
        <v/>
      </c>
      <c r="D34" s="22">
        <f>$C$8*23</f>
        <v/>
      </c>
      <c r="E34" s="23" t="n"/>
      <c r="F34" s="24">
        <f>SUM($E$12:E34)</f>
        <v/>
      </c>
      <c r="G34" s="25">
        <f>IF(COUNT($E$12:E34)=0,"",IF(F34&gt;=D34,"Adelantada por "&amp;TEXT(F34-D34,"RD$#,##0"),"Atrasada por "&amp;TEXT(D34-F34,"RD$#,##0")))</f>
        <v/>
      </c>
    </row>
    <row r="35">
      <c r="B35" s="20" t="n">
        <v>24</v>
      </c>
      <c r="C35" s="21">
        <f>IF($C$6="","",$C$6+23)</f>
        <v/>
      </c>
      <c r="D35" s="22">
        <f>$C$8*24</f>
        <v/>
      </c>
      <c r="E35" s="23" t="n"/>
      <c r="F35" s="24">
        <f>SUM($E$12:E35)</f>
        <v/>
      </c>
      <c r="G35" s="25">
        <f>IF(COUNT($E$12:E35)=0,"",IF(F35&gt;=D35,"Adelantada por "&amp;TEXT(F35-D35,"RD$#,##0"),"Atrasada por "&amp;TEXT(D35-F35,"RD$#,##0")))</f>
        <v/>
      </c>
    </row>
    <row r="36">
      <c r="B36" s="20" t="n">
        <v>25</v>
      </c>
      <c r="C36" s="21">
        <f>IF($C$6="","",$C$6+24)</f>
        <v/>
      </c>
      <c r="D36" s="22">
        <f>$C$8*25</f>
        <v/>
      </c>
      <c r="E36" s="23" t="n"/>
      <c r="F36" s="24">
        <f>SUM($E$12:E36)</f>
        <v/>
      </c>
      <c r="G36" s="25">
        <f>IF(COUNT($E$12:E36)=0,"",IF(F36&gt;=D36,"Adelantada por "&amp;TEXT(F36-D36,"RD$#,##0"),"Atrasada por "&amp;TEXT(D36-F36,"RD$#,##0")))</f>
        <v/>
      </c>
    </row>
    <row r="37">
      <c r="B37" s="20" t="n">
        <v>26</v>
      </c>
      <c r="C37" s="21">
        <f>IF($C$6="","",$C$6+25)</f>
        <v/>
      </c>
      <c r="D37" s="22">
        <f>$C$8*26</f>
        <v/>
      </c>
      <c r="E37" s="23" t="n"/>
      <c r="F37" s="24">
        <f>SUM($E$12:E37)</f>
        <v/>
      </c>
      <c r="G37" s="25">
        <f>IF(COUNT($E$12:E37)=0,"",IF(F37&gt;=D37,"Adelantada por "&amp;TEXT(F37-D37,"RD$#,##0"),"Atrasada por "&amp;TEXT(D37-F37,"RD$#,##0")))</f>
        <v/>
      </c>
    </row>
    <row r="38">
      <c r="B38" s="20" t="n">
        <v>27</v>
      </c>
      <c r="C38" s="21">
        <f>IF($C$6="","",$C$6+26)</f>
        <v/>
      </c>
      <c r="D38" s="22">
        <f>$C$8*27</f>
        <v/>
      </c>
      <c r="E38" s="23" t="n"/>
      <c r="F38" s="24">
        <f>SUM($E$12:E38)</f>
        <v/>
      </c>
      <c r="G38" s="25">
        <f>IF(COUNT($E$12:E38)=0,"",IF(F38&gt;=D38,"Adelantada por "&amp;TEXT(F38-D38,"RD$#,##0"),"Atrasada por "&amp;TEXT(D38-F38,"RD$#,##0")))</f>
        <v/>
      </c>
    </row>
    <row r="39">
      <c r="B39" s="20" t="n">
        <v>28</v>
      </c>
      <c r="C39" s="21">
        <f>IF($C$6="","",$C$6+27)</f>
        <v/>
      </c>
      <c r="D39" s="22">
        <f>$C$8*28</f>
        <v/>
      </c>
      <c r="E39" s="23" t="n"/>
      <c r="F39" s="24">
        <f>SUM($E$12:E39)</f>
        <v/>
      </c>
      <c r="G39" s="25">
        <f>IF(COUNT($E$12:E39)=0,"",IF(F39&gt;=D39,"Adelantada por "&amp;TEXT(F39-D39,"RD$#,##0"),"Atrasada por "&amp;TEXT(D39-F39,"RD$#,##0")))</f>
        <v/>
      </c>
    </row>
    <row r="40">
      <c r="B40" s="20" t="n">
        <v>29</v>
      </c>
      <c r="C40" s="21">
        <f>IF($C$6="","",$C$6+28)</f>
        <v/>
      </c>
      <c r="D40" s="22">
        <f>$C$8*29</f>
        <v/>
      </c>
      <c r="E40" s="23" t="n"/>
      <c r="F40" s="24">
        <f>SUM($E$12:E40)</f>
        <v/>
      </c>
      <c r="G40" s="25">
        <f>IF(COUNT($E$12:E40)=0,"",IF(F40&gt;=D40,"Adelantada por "&amp;TEXT(F40-D40,"RD$#,##0"),"Atrasada por "&amp;TEXT(D40-F40,"RD$#,##0")))</f>
        <v/>
      </c>
    </row>
    <row r="41">
      <c r="B41" s="20" t="n">
        <v>30</v>
      </c>
      <c r="C41" s="21">
        <f>IF($C$6="","",$C$6+29)</f>
        <v/>
      </c>
      <c r="D41" s="22">
        <f>$C$8*30</f>
        <v/>
      </c>
      <c r="E41" s="23" t="n"/>
      <c r="F41" s="24">
        <f>SUM($E$12:E41)</f>
        <v/>
      </c>
      <c r="G41" s="25">
        <f>IF(COUNT($E$12:E41)=0,"",IF(F41&gt;=D41,"Adelantada por "&amp;TEXT(F41-D41,"RD$#,##0"),"Atrasada por "&amp;TEXT(D41-F41,"RD$#,##0")))</f>
        <v/>
      </c>
    </row>
    <row r="43" ht="20" customHeight="1">
      <c r="B43" s="5" t="inlineStr">
        <is>
          <t>AL CIERRE</t>
        </is>
      </c>
      <c r="C43" s="2" t="n"/>
      <c r="D43" s="2" t="n"/>
      <c r="E43" s="2" t="n"/>
      <c r="F43" s="2" t="n"/>
      <c r="G43" s="2" t="n"/>
    </row>
    <row r="44">
      <c r="B44" s="17" t="inlineStr">
        <is>
          <t>Meta</t>
        </is>
      </c>
      <c r="C44" s="26">
        <f>C5</f>
        <v/>
      </c>
    </row>
    <row r="45">
      <c r="B45" s="17" t="inlineStr">
        <is>
          <t>Guardado</t>
        </is>
      </c>
      <c r="C45" s="26">
        <f>SUM(E12:E41)</f>
        <v/>
      </c>
    </row>
    <row r="46">
      <c r="B46" s="17" t="inlineStr">
        <is>
          <t>Te falta</t>
        </is>
      </c>
      <c r="C46" s="26">
        <f>MAX(0,C5-SUM(E12:E41))</f>
        <v/>
      </c>
    </row>
    <row r="48">
      <c r="B48" s="27">
        <f>IF(SUM(E12:E41)=0,"",IF(SUM(E12:E41)&gt;=C5,"Llegaste. Ese dinero ya tiene dueño: no lo toques para otra cosa.","Te faltó "&amp;TEXT(C5-SUM(E12:E41),"RD$#,##0")&amp;". No empieces de cero: sigue desde donde vas."))</f>
        <v/>
      </c>
    </row>
    <row r="51">
      <c r="B51" s="11" t="inlineStr">
        <is>
          <t>Más Que Finanzas  ·  Harolin Vargas, MAF, CPA, CTC  ·  @masquefinanzasrd</t>
        </is>
      </c>
    </row>
    <row r="52">
      <c r="B52" s="12" t="inlineStr">
        <is>
          <t>Herramienta educativa. No sustituye asesoría financiera personalizada.</t>
        </is>
      </c>
    </row>
  </sheetData>
  <conditionalFormatting sqref="G12:G41">
    <cfRule type="expression" priority="1" dxfId="0">
      <formula>ISNUMBER(SEARCH("Atrasada",G12))</formula>
    </cfRule>
    <cfRule type="expression" priority="2" dxfId="1">
      <formula>ISNUMBER(SEARCH("Adelantada",G12))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2026-08-11T01:48:51Z</dcterms:created>
  <dcterms:modified xmlns:dcterms="http://purl.org/dc/terms/" xmlns:xsi="http://www.w3.org/2001/XMLSchema-instance" xsi:type="dcterms:W3CDTF">2026-08-11T01:48:51Z</dcterms:modified>
</cp:coreProperties>
</file>