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INICIO" sheetId="1" state="visible" r:id="rId1"/>
    <sheet xmlns:r="http://schemas.openxmlformats.org/officeDocument/2006/relationships" name="MIDE" sheetId="2" state="visible" r:id="rId2"/>
    <sheet xmlns:r="http://schemas.openxmlformats.org/officeDocument/2006/relationships" name="QUITA" sheetId="3" state="visible" r:id="rId3"/>
    <sheet xmlns:r="http://schemas.openxmlformats.org/officeDocument/2006/relationships" name="FÓRMULA" sheetId="4" state="visible" r:id="rId4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">
    <numFmt numFmtId="164" formatCode="&quot;RD$&quot;#,##0.00;[RED]&quot;-RD$&quot;#,##0.00;&quot;RD$&quot;0.00"/>
    <numFmt numFmtId="165" formatCode="0.0%"/>
  </numFmts>
  <fonts count="2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7"/>
    </font>
    <font>
      <name val="Arial"/>
      <charset val="1"/>
      <family val="0"/>
      <color rgb="FF8A9AAA"/>
      <sz val="10"/>
    </font>
    <font>
      <name val="Arial"/>
      <charset val="1"/>
      <family val="0"/>
      <b val="1"/>
      <color rgb="FFFFFFFF"/>
      <sz val="11.5"/>
    </font>
    <font>
      <name val="Arial"/>
      <charset val="1"/>
      <family val="0"/>
      <b val="1"/>
      <color rgb="FF0A324B"/>
      <sz val="12"/>
    </font>
    <font>
      <name val="Arial"/>
      <charset val="1"/>
      <family val="0"/>
      <b val="1"/>
      <color rgb="FF0A324B"/>
      <sz val="14"/>
    </font>
    <font>
      <name val="Arial"/>
      <charset val="1"/>
      <family val="0"/>
      <i val="1"/>
      <color rgb="FF6B8FA8"/>
      <sz val="9.5"/>
    </font>
    <font>
      <name val="Arial"/>
      <charset val="1"/>
      <family val="0"/>
      <b val="1"/>
      <color rgb="FFFFFFFF"/>
      <sz val="12"/>
    </font>
    <font>
      <name val="Arial"/>
      <charset val="1"/>
      <family val="0"/>
      <color rgb="FF1A1A1A"/>
      <sz val="10.5"/>
    </font>
    <font>
      <name val="Arial"/>
      <charset val="1"/>
      <family val="0"/>
      <b val="1"/>
      <color rgb="FF0A324B"/>
      <sz val="10.5"/>
    </font>
    <font>
      <name val="Arial"/>
      <charset val="1"/>
      <family val="0"/>
      <i val="1"/>
      <color rgb="FF0A324B"/>
      <sz val="9.5"/>
    </font>
    <font>
      <name val="Arial"/>
      <charset val="1"/>
      <family val="0"/>
      <color rgb="FF8A9AAA"/>
      <sz val="9"/>
    </font>
    <font>
      <name val="Arial"/>
      <family val="2"/>
      <sz val="10"/>
    </font>
    <font>
      <name val="Arial"/>
      <charset val="1"/>
      <family val="0"/>
      <b val="1"/>
      <color rgb="FFFFFFFF"/>
      <sz val="15"/>
    </font>
    <font>
      <name val="Arial"/>
      <charset val="1"/>
      <family val="0"/>
      <b val="1"/>
      <color rgb="FF0A324B"/>
      <sz val="10"/>
    </font>
    <font>
      <name val="Arial"/>
      <charset val="1"/>
      <family val="0"/>
      <i val="1"/>
      <color rgb="FF8A9AAA"/>
      <sz val="9.5"/>
    </font>
    <font>
      <name val="Arial"/>
      <charset val="1"/>
      <family val="0"/>
      <color rgb="FF1A1A1A"/>
      <sz val="10"/>
    </font>
    <font>
      <name val="Arial"/>
      <charset val="1"/>
      <family val="0"/>
      <b val="1"/>
      <color rgb="FF0A324B"/>
      <sz val="11"/>
    </font>
    <font>
      <name val="Arial"/>
      <charset val="1"/>
      <family val="0"/>
      <b val="1"/>
      <color rgb="FF2E7D32"/>
      <sz val="10"/>
    </font>
    <font>
      <name val="Arial"/>
      <charset val="1"/>
      <family val="0"/>
      <b val="1"/>
      <color rgb="FF2E7D32"/>
      <sz val="13"/>
    </font>
    <font>
      <name val="Arial"/>
      <charset val="1"/>
      <family val="0"/>
      <b val="1"/>
      <color rgb="FF0A324B"/>
      <sz val="13"/>
    </font>
    <font>
      <name val="Arial"/>
      <charset val="1"/>
      <family val="0"/>
      <b val="1"/>
      <color rgb="FF2E7D32"/>
      <sz val="12"/>
    </font>
    <font>
      <name val="Arial"/>
      <charset val="1"/>
      <family val="0"/>
      <b val="1"/>
      <color rgb="FF1A1A1A"/>
      <sz val="10.5"/>
    </font>
    <font>
      <name val="Arial"/>
      <charset val="1"/>
      <family val="0"/>
      <b val="1"/>
      <color rgb="FF2E7D32"/>
      <sz val="11"/>
    </font>
    <font>
      <name val="Arial"/>
      <charset val="1"/>
      <family val="0"/>
      <b val="1"/>
      <color rgb="FFBE3A2B"/>
      <sz val="11"/>
    </font>
  </fonts>
  <fills count="11">
    <fill>
      <patternFill/>
    </fill>
    <fill>
      <patternFill patternType="gray125"/>
    </fill>
    <fill>
      <patternFill patternType="solid">
        <fgColor rgb="FF0A324B"/>
        <bgColor rgb="FF003300"/>
      </patternFill>
    </fill>
    <fill>
      <patternFill patternType="solid">
        <fgColor rgb="FFFDF4E3"/>
        <bgColor rgb="FFF2F5F7"/>
      </patternFill>
    </fill>
    <fill>
      <patternFill patternType="solid">
        <fgColor rgb="FF6B8FA8"/>
        <bgColor rgb="FF8A9AAA"/>
      </patternFill>
    </fill>
    <fill>
      <patternFill patternType="solid">
        <fgColor rgb="FFC8922A"/>
        <bgColor rgb="FFFF8080"/>
      </patternFill>
    </fill>
    <fill>
      <patternFill patternType="solid">
        <fgColor rgb="FFF2F5F7"/>
        <bgColor rgb="FFE8F0F5"/>
      </patternFill>
    </fill>
    <fill>
      <patternFill patternType="solid">
        <fgColor rgb="FFE8F0F5"/>
        <bgColor rgb="FFF2F5F7"/>
      </patternFill>
    </fill>
    <fill>
      <patternFill patternType="solid">
        <fgColor rgb="FF2E7D32"/>
        <bgColor rgb="FF008000"/>
      </patternFill>
    </fill>
    <fill>
      <patternFill patternType="solid">
        <fgColor rgb="FFC8D4DC"/>
        <bgColor rgb="FFD5DEE6"/>
      </patternFill>
    </fill>
    <fill>
      <patternFill patternType="solid">
        <fgColor rgb="FFBE3A2B"/>
        <bgColor rgb="FF993366"/>
      </patternFill>
    </fill>
  </fills>
  <borders count="10">
    <border>
      <left/>
      <right/>
      <top/>
      <bottom/>
      <diagonal/>
    </border>
    <border>
      <left style="medium">
        <color rgb="FF0A324B"/>
      </left>
      <right style="medium">
        <color rgb="FF0A324B"/>
      </right>
      <top style="medium">
        <color rgb="FF0A324B"/>
      </top>
      <bottom style="medium">
        <color rgb="FF0A324B"/>
      </bottom>
      <diagonal/>
    </border>
    <border>
      <left style="thin">
        <color rgb="FFD5DEE6"/>
      </left>
      <right style="thin">
        <color rgb="FFD5DEE6"/>
      </right>
      <top style="thin">
        <color rgb="FFD5DEE6"/>
      </top>
      <bottom style="thin">
        <color rgb="FFD5DEE6"/>
      </bottom>
      <diagonal/>
    </border>
    <border>
      <left/>
      <right/>
      <top style="medium">
        <color rgb="FF0A324B"/>
      </top>
      <bottom/>
      <diagonal/>
    </border>
    <border>
      <left/>
      <right style="medium">
        <color rgb="FF0A324B"/>
      </right>
      <top style="medium">
        <color rgb="FF0A324B"/>
      </top>
      <bottom/>
      <diagonal/>
    </border>
    <border>
      <left/>
      <right style="medium">
        <color rgb="FF0A324B"/>
      </right>
      <top style="medium">
        <color rgb="FF0A324B"/>
      </top>
      <bottom style="medium">
        <color rgb="FF0A324B"/>
      </bottom>
      <diagonal/>
    </border>
    <border>
      <left/>
      <right/>
      <top style="thin">
        <color rgb="FFD5DEE6"/>
      </top>
      <bottom/>
      <diagonal/>
    </border>
    <border>
      <left/>
      <right style="thin">
        <color rgb="FFD5DEE6"/>
      </right>
      <top style="thin">
        <color rgb="FFD5DEE6"/>
      </top>
      <bottom/>
      <diagonal/>
    </border>
    <border>
      <left/>
      <right/>
      <top style="thin">
        <color rgb="FFD5DEE6"/>
      </top>
      <bottom style="thin">
        <color rgb="FFD5DEE6"/>
      </bottom>
      <diagonal/>
    </border>
    <border>
      <left/>
      <right style="thin">
        <color rgb="FFD5DEE6"/>
      </right>
      <top style="thin">
        <color rgb="FFD5DEE6"/>
      </top>
      <bottom style="thin">
        <color rgb="FFD5DEE6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30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 indent="1"/>
    </xf>
    <xf numFmtId="0" fontId="5" fillId="0" borderId="0" applyAlignment="1" pivotButton="0" quotePrefix="0" xfId="0">
      <alignment horizontal="general" vertical="bottom"/>
    </xf>
    <xf numFmtId="0" fontId="6" fillId="2" borderId="0" applyAlignment="1" pivotButton="0" quotePrefix="0" xfId="0">
      <alignment horizontal="general" vertical="center" indent="1"/>
    </xf>
    <xf numFmtId="0" fontId="7" fillId="0" borderId="0" applyAlignment="1" pivotButton="0" quotePrefix="0" xfId="0">
      <alignment horizontal="general" vertical="center"/>
    </xf>
    <xf numFmtId="0" fontId="8" fillId="3" borderId="1" applyAlignment="1" pivotButton="0" quotePrefix="0" xfId="0">
      <alignment horizontal="center" vertical="center"/>
    </xf>
    <xf numFmtId="0" fontId="9" fillId="0" borderId="0" applyAlignment="1" pivotButton="0" quotePrefix="0" xfId="0">
      <alignment horizontal="general" vertical="center" wrapText="1"/>
    </xf>
    <xf numFmtId="0" fontId="10" fillId="2" borderId="2" applyAlignment="1" pivotButton="0" quotePrefix="0" xfId="0">
      <alignment horizontal="general" vertical="center" indent="1"/>
    </xf>
    <xf numFmtId="0" fontId="11" fillId="0" borderId="2" applyAlignment="1" pivotButton="0" quotePrefix="0" xfId="0">
      <alignment horizontal="general" vertical="center" indent="1"/>
    </xf>
    <xf numFmtId="0" fontId="10" fillId="4" borderId="2" applyAlignment="1" pivotButton="0" quotePrefix="0" xfId="0">
      <alignment horizontal="general" vertical="center" indent="1"/>
    </xf>
    <xf numFmtId="0" fontId="10" fillId="5" borderId="2" applyAlignment="1" pivotButton="0" quotePrefix="0" xfId="0">
      <alignment horizontal="general" vertical="center" indent="1"/>
    </xf>
    <xf numFmtId="0" fontId="12" fillId="3" borderId="2" applyAlignment="1" pivotButton="0" quotePrefix="0" xfId="0">
      <alignment horizontal="general" vertical="center" indent="1"/>
    </xf>
    <xf numFmtId="0" fontId="11" fillId="0" borderId="0" applyAlignment="1" pivotButton="0" quotePrefix="0" xfId="0">
      <alignment horizontal="general" vertical="center" indent="1"/>
    </xf>
    <xf numFmtId="0" fontId="12" fillId="6" borderId="2" applyAlignment="1" pivotButton="0" quotePrefix="0" xfId="0">
      <alignment horizontal="general" vertical="center" indent="1"/>
    </xf>
    <xf numFmtId="0" fontId="12" fillId="7" borderId="2" applyAlignment="1" pivotButton="0" quotePrefix="0" xfId="0">
      <alignment horizontal="general" vertical="center" indent="1"/>
    </xf>
    <xf numFmtId="0" fontId="13" fillId="0" borderId="0" applyAlignment="1" pivotButton="0" quotePrefix="0" xfId="0">
      <alignment horizontal="general" vertical="center" wrapText="1"/>
    </xf>
    <xf numFmtId="0" fontId="14" fillId="0" borderId="0" applyAlignment="1" pivotButton="0" quotePrefix="0" xfId="0">
      <alignment horizontal="general" vertical="bottom"/>
    </xf>
    <xf numFmtId="0" fontId="16" fillId="2" borderId="0" applyAlignment="1" pivotButton="0" quotePrefix="0" xfId="0">
      <alignment horizontal="left" vertical="center" indent="1"/>
    </xf>
    <xf numFmtId="0" fontId="6" fillId="8" borderId="0" applyAlignment="1" pivotButton="0" quotePrefix="0" xfId="0">
      <alignment horizontal="general" vertical="center" indent="1"/>
    </xf>
    <xf numFmtId="0" fontId="17" fillId="9" borderId="2" applyAlignment="1" pivotButton="0" quotePrefix="0" xfId="0">
      <alignment horizontal="center" vertical="center" wrapText="1"/>
    </xf>
    <xf numFmtId="0" fontId="11" fillId="3" borderId="2" applyAlignment="1" pivotButton="0" quotePrefix="0" xfId="0">
      <alignment horizontal="general" vertical="center" indent="1"/>
    </xf>
    <xf numFmtId="164" fontId="11" fillId="3" borderId="2" applyAlignment="1" pivotButton="0" quotePrefix="0" xfId="0">
      <alignment horizontal="general" vertical="bottom"/>
    </xf>
    <xf numFmtId="164" fontId="12" fillId="6" borderId="2" applyAlignment="1" pivotButton="0" quotePrefix="0" xfId="0">
      <alignment horizontal="general" vertical="bottom"/>
    </xf>
    <xf numFmtId="0" fontId="18" fillId="3" borderId="2" applyAlignment="1" pivotButton="0" quotePrefix="0" xfId="0">
      <alignment horizontal="general" vertical="bottom"/>
    </xf>
    <xf numFmtId="0" fontId="19" fillId="3" borderId="2" applyAlignment="1" pivotButton="0" quotePrefix="0" xfId="0">
      <alignment horizontal="general" vertical="bottom"/>
    </xf>
    <xf numFmtId="0" fontId="6" fillId="8" borderId="0" applyAlignment="1" pivotButton="0" quotePrefix="0" xfId="0">
      <alignment horizontal="general" vertical="center" indent="1"/>
    </xf>
    <xf numFmtId="164" fontId="6" fillId="8" borderId="0" applyAlignment="1" pivotButton="0" quotePrefix="0" xfId="0">
      <alignment horizontal="general" vertical="bottom"/>
    </xf>
    <xf numFmtId="0" fontId="0" fillId="8" borderId="0" applyAlignment="1" pivotButton="0" quotePrefix="0" xfId="0">
      <alignment horizontal="general" vertical="bottom"/>
    </xf>
    <xf numFmtId="0" fontId="11" fillId="7" borderId="2" applyAlignment="1" pivotButton="0" quotePrefix="0" xfId="0">
      <alignment horizontal="center" vertical="center"/>
    </xf>
    <xf numFmtId="164" fontId="11" fillId="6" borderId="2" applyAlignment="1" pivotButton="0" quotePrefix="0" xfId="0">
      <alignment horizontal="general" vertical="bottom"/>
    </xf>
    <xf numFmtId="0" fontId="20" fillId="9" borderId="0" applyAlignment="1" pivotButton="0" quotePrefix="0" xfId="0">
      <alignment horizontal="general" vertical="center" indent="1"/>
    </xf>
    <xf numFmtId="164" fontId="20" fillId="9" borderId="2" applyAlignment="1" pivotButton="0" quotePrefix="0" xfId="0">
      <alignment horizontal="general" vertical="bottom"/>
    </xf>
    <xf numFmtId="0" fontId="0" fillId="9" borderId="0" applyAlignment="1" pivotButton="0" quotePrefix="0" xfId="0">
      <alignment horizontal="general" vertical="bottom"/>
    </xf>
    <xf numFmtId="165" fontId="6" fillId="8" borderId="0" applyAlignment="1" pivotButton="0" quotePrefix="0" xfId="0">
      <alignment horizontal="center" vertical="bottom"/>
    </xf>
    <xf numFmtId="0" fontId="6" fillId="10" borderId="0" applyAlignment="1" pivotButton="0" quotePrefix="0" xfId="0">
      <alignment horizontal="general" vertical="center" indent="1"/>
    </xf>
    <xf numFmtId="164" fontId="6" fillId="10" borderId="0" applyAlignment="1" pivotButton="0" quotePrefix="0" xfId="0">
      <alignment horizontal="general" vertical="bottom"/>
    </xf>
    <xf numFmtId="165" fontId="6" fillId="10" borderId="0" applyAlignment="1" pivotButton="0" quotePrefix="0" xfId="0">
      <alignment horizontal="center" vertical="bottom"/>
    </xf>
    <xf numFmtId="0" fontId="6" fillId="4" borderId="0" applyAlignment="1" pivotButton="0" quotePrefix="0" xfId="0">
      <alignment horizontal="general" vertical="center" indent="1"/>
    </xf>
    <xf numFmtId="164" fontId="6" fillId="4" borderId="0" applyAlignment="1" pivotButton="0" quotePrefix="0" xfId="0">
      <alignment horizontal="general" vertical="bottom"/>
    </xf>
    <xf numFmtId="165" fontId="6" fillId="4" borderId="0" applyAlignment="1" pivotButton="0" quotePrefix="0" xfId="0">
      <alignment horizontal="center" vertical="bottom"/>
    </xf>
    <xf numFmtId="0" fontId="6" fillId="5" borderId="0" applyAlignment="1" pivotButton="0" quotePrefix="0" xfId="0">
      <alignment horizontal="general" vertical="center" indent="1"/>
    </xf>
    <xf numFmtId="164" fontId="6" fillId="5" borderId="0" applyAlignment="1" pivotButton="0" quotePrefix="0" xfId="0">
      <alignment horizontal="general" vertical="bottom"/>
    </xf>
    <xf numFmtId="165" fontId="6" fillId="5" borderId="0" applyAlignment="1" pivotButton="0" quotePrefix="0" xfId="0">
      <alignment horizontal="center" vertical="bottom"/>
    </xf>
    <xf numFmtId="0" fontId="17" fillId="0" borderId="0" applyAlignment="1" pivotButton="0" quotePrefix="0" xfId="0">
      <alignment horizontal="general" vertical="center" indent="1"/>
    </xf>
    <xf numFmtId="0" fontId="21" fillId="0" borderId="0" applyAlignment="1" pivotButton="0" quotePrefix="0" xfId="0">
      <alignment horizontal="center" vertical="bottom"/>
    </xf>
    <xf numFmtId="0" fontId="16" fillId="4" borderId="0" applyAlignment="1" pivotButton="0" quotePrefix="0" xfId="0">
      <alignment horizontal="left" vertical="center" indent="1"/>
    </xf>
    <xf numFmtId="0" fontId="6" fillId="4" borderId="0" applyAlignment="1" pivotButton="0" quotePrefix="0" xfId="0">
      <alignment horizontal="general" vertical="center" indent="1"/>
    </xf>
    <xf numFmtId="0" fontId="9" fillId="3" borderId="2" applyAlignment="1" pivotButton="0" quotePrefix="0" xfId="0">
      <alignment horizontal="general" vertical="center" indent="1"/>
    </xf>
    <xf numFmtId="0" fontId="6" fillId="2" borderId="0" applyAlignment="1" pivotButton="0" quotePrefix="0" xfId="0">
      <alignment horizontal="general" vertical="center" indent="1"/>
    </xf>
    <xf numFmtId="164" fontId="6" fillId="2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20" fillId="6" borderId="2" applyAlignment="1" pivotButton="0" quotePrefix="0" xfId="0">
      <alignment horizontal="general" vertical="center" indent="1"/>
    </xf>
    <xf numFmtId="164" fontId="22" fillId="6" borderId="2" applyAlignment="1" pivotButton="0" quotePrefix="0" xfId="0">
      <alignment horizontal="general" vertical="bottom"/>
    </xf>
    <xf numFmtId="0" fontId="16" fillId="5" borderId="0" applyAlignment="1" pivotButton="0" quotePrefix="0" xfId="0">
      <alignment horizontal="left" vertical="center" indent="1"/>
    </xf>
    <xf numFmtId="164" fontId="23" fillId="6" borderId="2" applyAlignment="1" pivotButton="0" quotePrefix="0" xfId="0">
      <alignment horizontal="general" vertical="bottom"/>
    </xf>
    <xf numFmtId="0" fontId="24" fillId="6" borderId="2" applyAlignment="1" pivotButton="0" quotePrefix="0" xfId="0">
      <alignment horizontal="center" vertical="bottom"/>
    </xf>
    <xf numFmtId="0" fontId="6" fillId="5" borderId="0" applyAlignment="1" pivotButton="0" quotePrefix="0" xfId="0">
      <alignment horizontal="general" vertical="center" indent="1"/>
    </xf>
    <xf numFmtId="0" fontId="11" fillId="6" borderId="2" applyAlignment="1" pivotButton="0" quotePrefix="0" xfId="0">
      <alignment horizontal="general" vertical="center" indent="1"/>
    </xf>
    <xf numFmtId="165" fontId="12" fillId="3" borderId="2" applyAlignment="1" pivotButton="0" quotePrefix="0" xfId="0">
      <alignment horizontal="center" vertical="bottom"/>
    </xf>
    <xf numFmtId="164" fontId="25" fillId="6" borderId="2" applyAlignment="1" pivotButton="0" quotePrefix="0" xfId="0">
      <alignment horizontal="general" vertical="bottom"/>
    </xf>
    <xf numFmtId="165" fontId="6" fillId="2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center" indent="1"/>
    </xf>
    <xf numFmtId="0" fontId="26" fillId="0" borderId="0" applyAlignment="1" pivotButton="0" quotePrefix="0" xfId="0">
      <alignment horizontal="center" vertical="bottom"/>
    </xf>
    <xf numFmtId="165" fontId="27" fillId="0" borderId="0" applyAlignment="1" pivotButton="0" quotePrefix="0" xfId="0">
      <alignment horizontal="center" vertical="bottom"/>
    </xf>
    <xf numFmtId="0" fontId="9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left" vertical="center" indent="1"/>
    </xf>
    <xf numFmtId="0" fontId="5" fillId="0" borderId="0" applyAlignment="1" pivotButton="0" quotePrefix="0" xfId="0">
      <alignment horizontal="general" vertical="bottom"/>
    </xf>
    <xf numFmtId="0" fontId="6" fillId="2" borderId="0" applyAlignment="1" pivotButton="0" quotePrefix="0" xfId="0">
      <alignment horizontal="general" vertical="center" indent="1"/>
    </xf>
    <xf numFmtId="0" fontId="7" fillId="0" borderId="0" applyAlignment="1" pivotButton="0" quotePrefix="0" xfId="0">
      <alignment horizontal="general" vertical="center"/>
    </xf>
    <xf numFmtId="0" fontId="8" fillId="3" borderId="1" applyAlignment="1" pivotButton="0" quotePrefix="0" xfId="0">
      <alignment horizontal="center" vertical="center"/>
    </xf>
    <xf numFmtId="0" fontId="0" fillId="0" borderId="5" pivotButton="0" quotePrefix="0" xfId="0"/>
    <xf numFmtId="0" fontId="9" fillId="0" borderId="0" applyAlignment="1" pivotButton="0" quotePrefix="0" xfId="0">
      <alignment horizontal="general" vertical="center" wrapText="1"/>
    </xf>
    <xf numFmtId="0" fontId="10" fillId="2" borderId="2" applyAlignment="1" pivotButton="0" quotePrefix="0" xfId="0">
      <alignment horizontal="general" vertical="center" indent="1"/>
    </xf>
    <xf numFmtId="0" fontId="11" fillId="0" borderId="2" applyAlignment="1" pivotButton="0" quotePrefix="0" xfId="0">
      <alignment horizontal="general" vertical="center" indent="1"/>
    </xf>
    <xf numFmtId="0" fontId="0" fillId="0" borderId="8" pivotButton="0" quotePrefix="0" xfId="0"/>
    <xf numFmtId="0" fontId="0" fillId="0" borderId="9" pivotButton="0" quotePrefix="0" xfId="0"/>
    <xf numFmtId="0" fontId="10" fillId="4" borderId="2" applyAlignment="1" pivotButton="0" quotePrefix="0" xfId="0">
      <alignment horizontal="general" vertical="center" indent="1"/>
    </xf>
    <xf numFmtId="0" fontId="10" fillId="5" borderId="2" applyAlignment="1" pivotButton="0" quotePrefix="0" xfId="0">
      <alignment horizontal="general" vertical="center" indent="1"/>
    </xf>
    <xf numFmtId="0" fontId="12" fillId="3" borderId="2" applyAlignment="1" pivotButton="0" quotePrefix="0" xfId="0">
      <alignment horizontal="general" vertical="center" indent="1"/>
    </xf>
    <xf numFmtId="0" fontId="11" fillId="0" borderId="0" applyAlignment="1" pivotButton="0" quotePrefix="0" xfId="0">
      <alignment horizontal="general" vertical="center" indent="1"/>
    </xf>
    <xf numFmtId="0" fontId="12" fillId="6" borderId="2" applyAlignment="1" pivotButton="0" quotePrefix="0" xfId="0">
      <alignment horizontal="general" vertical="center" indent="1"/>
    </xf>
    <xf numFmtId="0" fontId="12" fillId="7" borderId="2" applyAlignment="1" pivotButton="0" quotePrefix="0" xfId="0">
      <alignment horizontal="general" vertical="center" indent="1"/>
    </xf>
    <xf numFmtId="0" fontId="13" fillId="0" borderId="0" applyAlignment="1" pivotButton="0" quotePrefix="0" xfId="0">
      <alignment horizontal="general" vertical="center" wrapText="1"/>
    </xf>
    <xf numFmtId="0" fontId="14" fillId="0" borderId="0" applyAlignment="1" pivotButton="0" quotePrefix="0" xfId="0">
      <alignment horizontal="general" vertical="bottom"/>
    </xf>
    <xf numFmtId="0" fontId="16" fillId="2" borderId="0" applyAlignment="1" pivotButton="0" quotePrefix="0" xfId="0">
      <alignment horizontal="left" vertical="center" indent="1"/>
    </xf>
    <xf numFmtId="0" fontId="6" fillId="8" borderId="0" applyAlignment="1" pivotButton="0" quotePrefix="0" xfId="0">
      <alignment horizontal="general" vertical="center" indent="1"/>
    </xf>
    <xf numFmtId="0" fontId="17" fillId="9" borderId="2" applyAlignment="1" pivotButton="0" quotePrefix="0" xfId="0">
      <alignment horizontal="center" vertical="center" wrapText="1"/>
    </xf>
    <xf numFmtId="0" fontId="11" fillId="3" borderId="2" applyAlignment="1" pivotButton="0" quotePrefix="0" xfId="0">
      <alignment horizontal="general" vertical="center" indent="1"/>
    </xf>
    <xf numFmtId="164" fontId="11" fillId="3" borderId="2" applyAlignment="1" pivotButton="0" quotePrefix="0" xfId="0">
      <alignment horizontal="general" vertical="bottom"/>
    </xf>
    <xf numFmtId="164" fontId="12" fillId="6" borderId="2" applyAlignment="1" pivotButton="0" quotePrefix="0" xfId="0">
      <alignment horizontal="general" vertical="bottom"/>
    </xf>
    <xf numFmtId="0" fontId="18" fillId="3" borderId="2" applyAlignment="1" pivotButton="0" quotePrefix="0" xfId="0">
      <alignment horizontal="general" vertical="bottom"/>
    </xf>
    <xf numFmtId="0" fontId="19" fillId="3" borderId="2" applyAlignment="1" pivotButton="0" quotePrefix="0" xfId="0">
      <alignment horizontal="general" vertical="bottom"/>
    </xf>
    <xf numFmtId="164" fontId="6" fillId="8" borderId="0" applyAlignment="1" pivotButton="0" quotePrefix="0" xfId="0">
      <alignment horizontal="general" vertical="bottom"/>
    </xf>
    <xf numFmtId="0" fontId="0" fillId="8" borderId="0" applyAlignment="1" pivotButton="0" quotePrefix="0" xfId="0">
      <alignment horizontal="general" vertical="bottom"/>
    </xf>
    <xf numFmtId="0" fontId="11" fillId="7" borderId="2" applyAlignment="1" pivotButton="0" quotePrefix="0" xfId="0">
      <alignment horizontal="center" vertical="center"/>
    </xf>
    <xf numFmtId="164" fontId="11" fillId="6" borderId="2" applyAlignment="1" pivotButton="0" quotePrefix="0" xfId="0">
      <alignment horizontal="general" vertical="bottom"/>
    </xf>
    <xf numFmtId="0" fontId="20" fillId="9" borderId="0" applyAlignment="1" pivotButton="0" quotePrefix="0" xfId="0">
      <alignment horizontal="general" vertical="center" indent="1"/>
    </xf>
    <xf numFmtId="164" fontId="20" fillId="9" borderId="2" applyAlignment="1" pivotButton="0" quotePrefix="0" xfId="0">
      <alignment horizontal="general" vertical="bottom"/>
    </xf>
    <xf numFmtId="0" fontId="0" fillId="9" borderId="0" applyAlignment="1" pivotButton="0" quotePrefix="0" xfId="0">
      <alignment horizontal="general" vertical="bottom"/>
    </xf>
    <xf numFmtId="165" fontId="6" fillId="8" borderId="0" applyAlignment="1" pivotButton="0" quotePrefix="0" xfId="0">
      <alignment horizontal="center" vertical="bottom"/>
    </xf>
    <xf numFmtId="0" fontId="6" fillId="10" borderId="0" applyAlignment="1" pivotButton="0" quotePrefix="0" xfId="0">
      <alignment horizontal="general" vertical="center" indent="1"/>
    </xf>
    <xf numFmtId="164" fontId="6" fillId="10" borderId="0" applyAlignment="1" pivotButton="0" quotePrefix="0" xfId="0">
      <alignment horizontal="general" vertical="bottom"/>
    </xf>
    <xf numFmtId="165" fontId="6" fillId="10" borderId="0" applyAlignment="1" pivotButton="0" quotePrefix="0" xfId="0">
      <alignment horizontal="center" vertical="bottom"/>
    </xf>
    <xf numFmtId="0" fontId="6" fillId="4" borderId="0" applyAlignment="1" pivotButton="0" quotePrefix="0" xfId="0">
      <alignment horizontal="general" vertical="center" indent="1"/>
    </xf>
    <xf numFmtId="164" fontId="6" fillId="4" borderId="0" applyAlignment="1" pivotButton="0" quotePrefix="0" xfId="0">
      <alignment horizontal="general" vertical="bottom"/>
    </xf>
    <xf numFmtId="165" fontId="6" fillId="4" borderId="0" applyAlignment="1" pivotButton="0" quotePrefix="0" xfId="0">
      <alignment horizontal="center" vertical="bottom"/>
    </xf>
    <xf numFmtId="0" fontId="6" fillId="5" borderId="0" applyAlignment="1" pivotButton="0" quotePrefix="0" xfId="0">
      <alignment horizontal="general" vertical="center" indent="1"/>
    </xf>
    <xf numFmtId="164" fontId="6" fillId="5" borderId="0" applyAlignment="1" pivotButton="0" quotePrefix="0" xfId="0">
      <alignment horizontal="general" vertical="bottom"/>
    </xf>
    <xf numFmtId="165" fontId="6" fillId="5" borderId="0" applyAlignment="1" pivotButton="0" quotePrefix="0" xfId="0">
      <alignment horizontal="center" vertical="bottom"/>
    </xf>
    <xf numFmtId="0" fontId="17" fillId="0" borderId="0" applyAlignment="1" pivotButton="0" quotePrefix="0" xfId="0">
      <alignment horizontal="general" vertical="center" indent="1"/>
    </xf>
    <xf numFmtId="0" fontId="21" fillId="0" borderId="0" applyAlignment="1" pivotButton="0" quotePrefix="0" xfId="0">
      <alignment horizontal="center" vertical="bottom"/>
    </xf>
    <xf numFmtId="0" fontId="16" fillId="4" borderId="0" applyAlignment="1" pivotButton="0" quotePrefix="0" xfId="0">
      <alignment horizontal="left" vertical="center" indent="1"/>
    </xf>
    <xf numFmtId="0" fontId="9" fillId="3" borderId="2" applyAlignment="1" pivotButton="0" quotePrefix="0" xfId="0">
      <alignment horizontal="general" vertical="center" indent="1"/>
    </xf>
    <xf numFmtId="164" fontId="6" fillId="2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20" fillId="6" borderId="2" applyAlignment="1" pivotButton="0" quotePrefix="0" xfId="0">
      <alignment horizontal="general" vertical="center" indent="1"/>
    </xf>
    <xf numFmtId="164" fontId="22" fillId="6" borderId="2" applyAlignment="1" pivotButton="0" quotePrefix="0" xfId="0">
      <alignment horizontal="general" vertical="bottom"/>
    </xf>
    <xf numFmtId="0" fontId="16" fillId="5" borderId="0" applyAlignment="1" pivotButton="0" quotePrefix="0" xfId="0">
      <alignment horizontal="left" vertical="center" indent="1"/>
    </xf>
    <xf numFmtId="164" fontId="23" fillId="6" borderId="2" applyAlignment="1" pivotButton="0" quotePrefix="0" xfId="0">
      <alignment horizontal="general" vertical="bottom"/>
    </xf>
    <xf numFmtId="0" fontId="24" fillId="6" borderId="2" applyAlignment="1" pivotButton="0" quotePrefix="0" xfId="0">
      <alignment horizontal="center" vertical="bottom"/>
    </xf>
    <xf numFmtId="0" fontId="11" fillId="6" borderId="2" applyAlignment="1" pivotButton="0" quotePrefix="0" xfId="0">
      <alignment horizontal="general" vertical="center" indent="1"/>
    </xf>
    <xf numFmtId="165" fontId="12" fillId="3" borderId="2" applyAlignment="1" pivotButton="0" quotePrefix="0" xfId="0">
      <alignment horizontal="center" vertical="bottom"/>
    </xf>
    <xf numFmtId="164" fontId="25" fillId="6" borderId="2" applyAlignment="1" pivotButton="0" quotePrefix="0" xfId="0">
      <alignment horizontal="general" vertical="bottom"/>
    </xf>
    <xf numFmtId="165" fontId="6" fillId="2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center" indent="1"/>
    </xf>
    <xf numFmtId="0" fontId="26" fillId="0" borderId="0" applyAlignment="1" pivotButton="0" quotePrefix="0" xfId="0">
      <alignment horizontal="center" vertical="bottom"/>
    </xf>
    <xf numFmtId="165" fontId="27" fillId="0" borderId="0" applyAlignment="1" pivotButton="0" quotePrefix="0" xfId="0">
      <alignment horizontal="center" vertical="bottom"/>
    </xf>
    <xf numFmtId="0" fontId="9" fillId="0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8FA8"/>
      <rgbColor rgb="FF9999FF"/>
      <rgbColor rgb="FF993366"/>
      <rgbColor rgb="FFFDF4E3"/>
      <rgbColor rgb="FFE8F0F5"/>
      <rgbColor rgb="FF660066"/>
      <rgbColor rgb="FFFF8080"/>
      <rgbColor rgb="FF0066CC"/>
      <rgbColor rgb="FFC8D4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5F7"/>
      <rgbColor rgb="FFD5DEE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8922A"/>
      <rgbColor rgb="FFFF6600"/>
      <rgbColor rgb="FF666699"/>
      <rgbColor rgb="FF8A9AAA"/>
      <rgbColor rgb="FF0A324B"/>
      <rgbColor rgb="FF2E7D32"/>
      <rgbColor rgb="FF003300"/>
      <rgbColor rgb="FF333300"/>
      <rgbColor rgb="FFBE3A2B"/>
      <rgbColor rgb="FF993366"/>
      <rgbColor rgb="FF333399"/>
      <rgbColor rgb="FF1A1A1A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Método MQF</author>
  </authors>
  <commentList>
    <comment ref="C6" authorId="0" shapeId="0">
      <text>
        <t>Esta celda controla toda la herramienta.
MENSUAL: verás los totales del mes completo.
QUINCENAL: además verás cuánto sale en cada quincena.</t>
      </text>
    </comment>
  </commentList>
</comment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B2:H21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2.5" customWidth="1" style="65" min="1" max="1"/>
    <col width="32" customWidth="1" style="65" min="2" max="2"/>
    <col width="24" customWidth="1" style="65" min="3" max="5"/>
    <col width="22" customWidth="1" style="65" min="6" max="7"/>
    <col width="18" customWidth="1" style="65" min="8" max="8"/>
  </cols>
  <sheetData>
    <row r="2" ht="30" customHeight="1" s="66">
      <c r="B2" s="67" t="inlineStr">
        <is>
          <t>MÉTODO MQF  ·  Organiza tu dinero</t>
        </is>
      </c>
    </row>
    <row r="3" ht="15" customHeight="1" s="66">
      <c r="B3" s="68" t="inlineStr">
        <is>
          <t>Más Que Finanzas  ·  Harolin Vargas, MAF, CPA, CTC  ·  @masquefinanzasrd</t>
        </is>
      </c>
    </row>
    <row r="5" ht="21.75" customHeight="1" s="66">
      <c r="B5" s="69" t="inlineStr">
        <is>
          <t>PASO 0  ·  ¿CÓMO COBRAS TÚ?</t>
        </is>
      </c>
    </row>
    <row r="6" ht="31.5" customHeight="1" s="66">
      <c r="B6" s="70" t="inlineStr">
        <is>
          <t>Elige tu modalidad  ▶</t>
        </is>
      </c>
      <c r="C6" s="71" t="inlineStr">
        <is>
          <t>Quincenal</t>
        </is>
      </c>
      <c r="D6" s="72" t="n"/>
    </row>
    <row r="7" ht="15" customHeight="1" s="66">
      <c r="B7" s="73" t="inlineStr">
        <is>
          <t>Mensual = cobras una vez al mes.    Quincenal = cobras el 15 y el 30 (o cada 15 días).</t>
        </is>
      </c>
    </row>
    <row r="9" ht="21.75" customHeight="1" s="66">
      <c r="B9" s="69" t="inlineStr">
        <is>
          <t>LOS 3 PASOS DEL MÉTODO</t>
        </is>
      </c>
    </row>
    <row r="10" ht="25.5" customHeight="1" s="66">
      <c r="B10" s="74" t="inlineStr">
        <is>
          <t>1.  MIDE</t>
        </is>
      </c>
      <c r="C10" s="75" t="inlineStr">
        <is>
          <t>Registra lo que entra y lo que sale de verdad. Sin adornos.</t>
        </is>
      </c>
      <c r="D10" s="76" t="n"/>
      <c r="E10" s="76" t="n"/>
      <c r="F10" s="76" t="n"/>
      <c r="G10" s="76" t="n"/>
      <c r="H10" s="77" t="n"/>
    </row>
    <row r="11" ht="25.5" customHeight="1" s="66">
      <c r="B11" s="78" t="inlineStr">
        <is>
          <t>2.  QUITA</t>
        </is>
      </c>
      <c r="C11" s="75" t="inlineStr">
        <is>
          <t>Marca lo que puedes eliminar, reducir o negociar.</t>
        </is>
      </c>
      <c r="D11" s="76" t="n"/>
      <c r="E11" s="76" t="n"/>
      <c r="F11" s="76" t="n"/>
      <c r="G11" s="76" t="n"/>
      <c r="H11" s="77" t="n"/>
    </row>
    <row r="12" ht="25.5" customHeight="1" s="66">
      <c r="B12" s="79" t="inlineStr">
        <is>
          <t>3.  FÓRMULA</t>
        </is>
      </c>
      <c r="C12" s="75" t="inlineStr">
        <is>
          <t>Reparte cada peso con destino, según los porcentajes MQF.</t>
        </is>
      </c>
      <c r="D12" s="76" t="n"/>
      <c r="E12" s="76" t="n"/>
      <c r="F12" s="76" t="n"/>
      <c r="G12" s="76" t="n"/>
      <c r="H12" s="77" t="n"/>
    </row>
    <row r="14" ht="21.75" customHeight="1" s="66">
      <c r="B14" s="69" t="inlineStr">
        <is>
          <t>CÓMO LLENAR ESTA HERRAMIENTA</t>
        </is>
      </c>
    </row>
    <row r="15" ht="21.75" customHeight="1" s="66">
      <c r="B15" s="80" t="inlineStr">
        <is>
          <t>Celdas ámbar</t>
        </is>
      </c>
      <c r="C15" s="81" t="inlineStr">
        <is>
          <t>Aquí escribes TÚ. Son las únicas que debes tocar.</t>
        </is>
      </c>
    </row>
    <row r="16" ht="21.75" customHeight="1" s="66">
      <c r="B16" s="82" t="inlineStr">
        <is>
          <t>Celdas grises</t>
        </is>
      </c>
      <c r="C16" s="81" t="inlineStr">
        <is>
          <t>Se calculan solas. No las modifiques.</t>
        </is>
      </c>
    </row>
    <row r="17" ht="21.75" customHeight="1" s="66">
      <c r="B17" s="83" t="inlineStr">
        <is>
          <t>Listas desplegables</t>
        </is>
      </c>
      <c r="C17" s="81" t="inlineStr">
        <is>
          <t>Haz clic y elige una opción de la lista.</t>
        </is>
      </c>
    </row>
    <row r="19" ht="15" customHeight="1" s="66">
      <c r="B19" s="84" t="inlineStr">
        <is>
          <t>Empieza por la hoja MIDE. Los ejemplos en gris claro son solo una guía: bórralos y pon tus números.</t>
        </is>
      </c>
    </row>
    <row r="21" ht="15" customHeight="1" s="66">
      <c r="B21" s="85" t="inlineStr">
        <is>
          <t>© Más Que Finanzas RD  ·  masquefinanzas.com  ·  Uso personal</t>
        </is>
      </c>
    </row>
  </sheetData>
  <mergeCells count="15">
    <mergeCell ref="C11:H11"/>
    <mergeCell ref="B14:H14"/>
    <mergeCell ref="C10:H10"/>
    <mergeCell ref="C16:H16"/>
    <mergeCell ref="C6:D6"/>
    <mergeCell ref="B9:H9"/>
    <mergeCell ref="B21:H21"/>
    <mergeCell ref="B5:H5"/>
    <mergeCell ref="B2:H2"/>
    <mergeCell ref="B7:H7"/>
    <mergeCell ref="C17:H17"/>
    <mergeCell ref="C12:H12"/>
    <mergeCell ref="B3:H3"/>
    <mergeCell ref="B19:H19"/>
    <mergeCell ref="C15:H15"/>
  </mergeCells>
  <dataValidations count="1">
    <dataValidation sqref="C6" showDropDown="0" showInputMessage="0" showErrorMessage="0" allowBlank="0" errorTitle="Valor no válido" error="Elige Mensual o Quincenal de la lista." promptTitle="Modalidad" prompt="Mensual: cobras una vez al mes.  ·  Quincenal: cobras el 15 y el 30." type="list" errorStyle="stop" operator="between">
      <formula1>"Mensual,Quincenal"</formula1>
      <formula2>0</formula2>
    </dataValidation>
  </dataValidations>
  <printOptions horizontalCentered="1" verticalCentered="0" headings="0" gridLines="0" gridLinesSet="1"/>
  <pageMargins left="0.3" right="0.3" top="0.4" bottom="0.4" header="0.511811023622047" footer="0.511811023622047"/>
  <pageSetup orientation="landscape" paperSize="1" scale="100" fitToHeight="0" fitToWidth="1" pageOrder="downThenOver" blackAndWhite="0" draft="0" horizontalDpi="300" verticalDpi="300" copies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B2:H10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2.5" customWidth="1" style="65" min="1" max="1"/>
    <col width="38" customWidth="1" style="65" min="2" max="2"/>
    <col width="17" customWidth="1" style="65" min="3" max="3"/>
    <col width="20" customWidth="1" style="65" min="4" max="4"/>
    <col width="17" customWidth="1" style="65" min="5" max="6"/>
    <col width="15" customWidth="1" style="65" min="7" max="7"/>
    <col width="28" customWidth="1" style="65" min="8" max="8"/>
  </cols>
  <sheetData>
    <row r="2" ht="30" customHeight="1" s="66">
      <c r="B2" s="86" t="inlineStr">
        <is>
          <t>PASO 1 · MIDE  ·  ¿Cuánto entra y cuánto sale?</t>
        </is>
      </c>
    </row>
    <row r="3" ht="15" customHeight="1" s="66">
      <c r="B3" s="73" t="inlineStr">
        <is>
          <t>Escribe solo en las celdas ámbar. Si cobras QUINCENAL, marca cuándo se paga cada gasto y las columnas de quincena se calculan solas. Si cobras MENSUAL, ignora esas columnas.</t>
        </is>
      </c>
    </row>
    <row r="5" ht="21.75" customHeight="1" s="66">
      <c r="B5" s="87" t="inlineStr">
        <is>
          <t>LO QUE ENTRA  ·  INGRESOS DEL MES</t>
        </is>
      </c>
    </row>
    <row r="6" ht="30" customHeight="1" s="66">
      <c r="B6" s="88" t="inlineStr">
        <is>
          <t>Fuente de ingreso</t>
        </is>
      </c>
      <c r="C6" s="88">
        <f>IF(INICIO!$C$6="Quincenal","1ra quincena","Monto del mes")</f>
        <v/>
      </c>
      <c r="D6" s="88">
        <f>IF(INICIO!$C$6="Quincenal","2da quincena","— déjalo vacío —")</f>
        <v/>
      </c>
      <c r="E6" s="88" t="inlineStr">
        <is>
          <t>TOTAL DEL MES</t>
        </is>
      </c>
      <c r="F6" s="88" t="inlineStr">
        <is>
          <t>Notas</t>
        </is>
      </c>
    </row>
    <row r="7" ht="19.5" customHeight="1" s="66">
      <c r="B7" s="89" t="inlineStr">
        <is>
          <t>Salario / Sueldo</t>
        </is>
      </c>
      <c r="C7" s="90" t="n">
        <v>25000</v>
      </c>
      <c r="D7" s="90" t="n">
        <v>25000</v>
      </c>
      <c r="E7" s="91">
        <f>C7+D7</f>
        <v/>
      </c>
      <c r="F7" s="92" t="inlineStr">
        <is>
          <t>← ejemplo</t>
        </is>
      </c>
    </row>
    <row r="8" ht="19.5" customHeight="1" s="66">
      <c r="B8" s="89" t="inlineStr">
        <is>
          <t>Negocio propio / Freelance</t>
        </is>
      </c>
      <c r="C8" s="90" t="n"/>
      <c r="D8" s="90" t="n"/>
      <c r="E8" s="91">
        <f>C8+D8</f>
        <v/>
      </c>
      <c r="F8" s="93" t="n"/>
    </row>
    <row r="9" ht="19.5" customHeight="1" s="66">
      <c r="B9" s="89" t="inlineStr">
        <is>
          <t>Ingreso extra / Comisiones</t>
        </is>
      </c>
      <c r="C9" s="90" t="n"/>
      <c r="D9" s="90" t="n"/>
      <c r="E9" s="91">
        <f>C9+D9</f>
        <v/>
      </c>
      <c r="F9" s="93" t="n"/>
    </row>
    <row r="10" ht="19.5" customHeight="1" s="66">
      <c r="B10" s="89" t="n"/>
      <c r="C10" s="90" t="n"/>
      <c r="D10" s="90" t="n"/>
      <c r="E10" s="91">
        <f>C10+D10</f>
        <v/>
      </c>
      <c r="F10" s="93" t="n"/>
    </row>
    <row r="11" ht="19.5" customHeight="1" s="66">
      <c r="B11" s="89" t="n"/>
      <c r="C11" s="90" t="n"/>
      <c r="D11" s="90" t="n"/>
      <c r="E11" s="91">
        <f>C11+D11</f>
        <v/>
      </c>
      <c r="F11" s="93" t="n"/>
    </row>
    <row r="12" ht="19.5" customHeight="1" s="66">
      <c r="B12" s="89" t="n"/>
      <c r="C12" s="90" t="n"/>
      <c r="D12" s="90" t="n"/>
      <c r="E12" s="91">
        <f>C12+D12</f>
        <v/>
      </c>
      <c r="F12" s="93" t="n"/>
    </row>
    <row r="13" ht="24" customHeight="1" s="66">
      <c r="B13" s="87" t="inlineStr">
        <is>
          <t>TOTAL INGRESOS</t>
        </is>
      </c>
      <c r="C13" s="94">
        <f>SUM(C7:C12)</f>
        <v/>
      </c>
      <c r="D13" s="94">
        <f>SUM(D7:D12)</f>
        <v/>
      </c>
      <c r="E13" s="94">
        <f>SUM(E7:E12)</f>
        <v/>
      </c>
      <c r="F13" s="95" t="n"/>
    </row>
    <row r="15" ht="21.75" customHeight="1" s="66">
      <c r="B15" s="69" t="inlineStr">
        <is>
          <t>VIVIENDA Y SERVICIOS</t>
        </is>
      </c>
    </row>
    <row r="16" ht="30" customHeight="1" s="66">
      <c r="B16" s="88" t="inlineStr">
        <is>
          <t>Descripción</t>
        </is>
      </c>
      <c r="C16" s="88" t="inlineStr">
        <is>
          <t>Monto del mes</t>
        </is>
      </c>
      <c r="D16" s="88">
        <f>IF(INICIO!$C$6="Quincenal","¿Cuándo se paga?","— no aplica —")</f>
        <v/>
      </c>
      <c r="E16" s="88">
        <f>IF(INICIO!$C$6="Quincenal","Sale en 1ra Q","— no aplica —")</f>
        <v/>
      </c>
      <c r="F16" s="88">
        <f>IF(INICIO!$C$6="Quincenal","Sale en 2da Q","— no aplica —")</f>
        <v/>
      </c>
      <c r="G16" s="88" t="inlineStr">
        <is>
          <t>¿Necesario?</t>
        </is>
      </c>
      <c r="H16" s="88" t="inlineStr">
        <is>
          <t>Notas</t>
        </is>
      </c>
    </row>
    <row r="17" ht="19.5" customHeight="1" s="66">
      <c r="B17" s="89" t="inlineStr">
        <is>
          <t>Alquiler / Hipoteca</t>
        </is>
      </c>
      <c r="C17" s="90" t="n"/>
      <c r="D17" s="96" t="n"/>
      <c r="E17" s="97">
        <f>IF($C17="",0,IF($D17="1ra quincena",$C17,IF($D17="2da quincena",0,$C17/2)))</f>
        <v/>
      </c>
      <c r="F17" s="97">
        <f>IF($C17="",0,IF($D17="2da quincena",$C17,IF($D17="1ra quincena",0,$C17/2)))</f>
        <v/>
      </c>
      <c r="G17" s="96" t="n"/>
      <c r="H17" s="93" t="n"/>
    </row>
    <row r="18" ht="19.5" customHeight="1" s="66">
      <c r="B18" s="89" t="inlineStr">
        <is>
          <t>Electricidad</t>
        </is>
      </c>
      <c r="C18" s="90" t="n"/>
      <c r="D18" s="96" t="n"/>
      <c r="E18" s="97">
        <f>IF($C18="",0,IF($D18="1ra quincena",$C18,IF($D18="2da quincena",0,$C18/2)))</f>
        <v/>
      </c>
      <c r="F18" s="97">
        <f>IF($C18="",0,IF($D18="2da quincena",$C18,IF($D18="1ra quincena",0,$C18/2)))</f>
        <v/>
      </c>
      <c r="G18" s="96" t="n"/>
      <c r="H18" s="93" t="n"/>
    </row>
    <row r="19" ht="19.5" customHeight="1" s="66">
      <c r="B19" s="89" t="inlineStr">
        <is>
          <t>Agua</t>
        </is>
      </c>
      <c r="C19" s="90" t="n"/>
      <c r="D19" s="96" t="n"/>
      <c r="E19" s="97">
        <f>IF($C19="",0,IF($D19="1ra quincena",$C19,IF($D19="2da quincena",0,$C19/2)))</f>
        <v/>
      </c>
      <c r="F19" s="97">
        <f>IF($C19="",0,IF($D19="2da quincena",$C19,IF($D19="1ra quincena",0,$C19/2)))</f>
        <v/>
      </c>
      <c r="G19" s="96" t="n"/>
      <c r="H19" s="93" t="n"/>
    </row>
    <row r="20" ht="19.5" customHeight="1" s="66">
      <c r="B20" s="89" t="inlineStr">
        <is>
          <t>Gas</t>
        </is>
      </c>
      <c r="C20" s="90" t="n"/>
      <c r="D20" s="96" t="n"/>
      <c r="E20" s="97">
        <f>IF($C20="",0,IF($D20="1ra quincena",$C20,IF($D20="2da quincena",0,$C20/2)))</f>
        <v/>
      </c>
      <c r="F20" s="97">
        <f>IF($C20="",0,IF($D20="2da quincena",$C20,IF($D20="1ra quincena",0,$C20/2)))</f>
        <v/>
      </c>
      <c r="G20" s="96" t="n"/>
      <c r="H20" s="93" t="n"/>
    </row>
    <row r="21" ht="19.5" customHeight="1" s="66">
      <c r="B21" s="89" t="inlineStr">
        <is>
          <t>Internet / Cable</t>
        </is>
      </c>
      <c r="C21" s="90" t="n"/>
      <c r="D21" s="96" t="n"/>
      <c r="E21" s="97">
        <f>IF($C21="",0,IF($D21="1ra quincena",$C21,IF($D21="2da quincena",0,$C21/2)))</f>
        <v/>
      </c>
      <c r="F21" s="97">
        <f>IF($C21="",0,IF($D21="2da quincena",$C21,IF($D21="1ra quincena",0,$C21/2)))</f>
        <v/>
      </c>
      <c r="G21" s="96" t="n"/>
      <c r="H21" s="93" t="n"/>
    </row>
    <row r="22" ht="19.5" customHeight="1" s="66">
      <c r="B22" s="89" t="inlineStr">
        <is>
          <t>Mantenimiento</t>
        </is>
      </c>
      <c r="C22" s="90" t="n"/>
      <c r="D22" s="96" t="n"/>
      <c r="E22" s="97">
        <f>IF($C22="",0,IF($D22="1ra quincena",$C22,IF($D22="2da quincena",0,$C22/2)))</f>
        <v/>
      </c>
      <c r="F22" s="97">
        <f>IF($C22="",0,IF($D22="2da quincena",$C22,IF($D22="1ra quincena",0,$C22/2)))</f>
        <v/>
      </c>
      <c r="G22" s="96" t="n"/>
      <c r="H22" s="93" t="n"/>
    </row>
    <row r="23" ht="21.75" customHeight="1" s="66">
      <c r="B23" s="98" t="inlineStr">
        <is>
          <t>Subtotal Vivienda Y Servicios</t>
        </is>
      </c>
      <c r="C23" s="99">
        <f>SUM(C17:C22)</f>
        <v/>
      </c>
      <c r="D23" s="100" t="n"/>
      <c r="E23" s="99">
        <f>SUM(E17:E22)</f>
        <v/>
      </c>
      <c r="F23" s="99">
        <f>SUM(F17:F22)</f>
        <v/>
      </c>
      <c r="G23" s="100" t="n"/>
      <c r="H23" s="100" t="n"/>
    </row>
    <row r="25" ht="21.75" customHeight="1" s="66">
      <c r="B25" s="69" t="inlineStr">
        <is>
          <t>ALIMENTACIÓN</t>
        </is>
      </c>
    </row>
    <row r="26" ht="30" customHeight="1" s="66">
      <c r="B26" s="88" t="inlineStr">
        <is>
          <t>Descripción</t>
        </is>
      </c>
      <c r="C26" s="88" t="inlineStr">
        <is>
          <t>Monto del mes</t>
        </is>
      </c>
      <c r="D26" s="88">
        <f>IF(INICIO!$C$6="Quincenal","¿Cuándo se paga?","— no aplica —")</f>
        <v/>
      </c>
      <c r="E26" s="88">
        <f>IF(INICIO!$C$6="Quincenal","Sale en 1ra Q","— no aplica —")</f>
        <v/>
      </c>
      <c r="F26" s="88">
        <f>IF(INICIO!$C$6="Quincenal","Sale en 2da Q","— no aplica —")</f>
        <v/>
      </c>
      <c r="G26" s="88" t="inlineStr">
        <is>
          <t>¿Necesario?</t>
        </is>
      </c>
      <c r="H26" s="88" t="inlineStr">
        <is>
          <t>Notas</t>
        </is>
      </c>
    </row>
    <row r="27" ht="19.5" customHeight="1" s="66">
      <c r="B27" s="89" t="inlineStr">
        <is>
          <t>Supermercado / Colmado</t>
        </is>
      </c>
      <c r="C27" s="90" t="n"/>
      <c r="D27" s="96" t="n"/>
      <c r="E27" s="97">
        <f>IF($C27="",0,IF($D27="1ra quincena",$C27,IF($D27="2da quincena",0,$C27/2)))</f>
        <v/>
      </c>
      <c r="F27" s="97">
        <f>IF($C27="",0,IF($D27="2da quincena",$C27,IF($D27="1ra quincena",0,$C27/2)))</f>
        <v/>
      </c>
      <c r="G27" s="96" t="n"/>
      <c r="H27" s="93" t="n"/>
    </row>
    <row r="28" ht="19.5" customHeight="1" s="66">
      <c r="B28" s="89" t="inlineStr">
        <is>
          <t>Restaurantes / Delivery</t>
        </is>
      </c>
      <c r="C28" s="90" t="n"/>
      <c r="D28" s="96" t="n"/>
      <c r="E28" s="97">
        <f>IF($C28="",0,IF($D28="1ra quincena",$C28,IF($D28="2da quincena",0,$C28/2)))</f>
        <v/>
      </c>
      <c r="F28" s="97">
        <f>IF($C28="",0,IF($D28="2da quincena",$C28,IF($D28="1ra quincena",0,$C28/2)))</f>
        <v/>
      </c>
      <c r="G28" s="96" t="n"/>
      <c r="H28" s="93" t="n"/>
    </row>
    <row r="29" ht="19.5" customHeight="1" s="66">
      <c r="B29" s="89" t="inlineStr">
        <is>
          <t>Café / Meriendas</t>
        </is>
      </c>
      <c r="C29" s="90" t="n"/>
      <c r="D29" s="96" t="n"/>
      <c r="E29" s="97">
        <f>IF($C29="",0,IF($D29="1ra quincena",$C29,IF($D29="2da quincena",0,$C29/2)))</f>
        <v/>
      </c>
      <c r="F29" s="97">
        <f>IF($C29="",0,IF($D29="2da quincena",$C29,IF($D29="1ra quincena",0,$C29/2)))</f>
        <v/>
      </c>
      <c r="G29" s="96" t="n"/>
      <c r="H29" s="93" t="n"/>
    </row>
    <row r="30" ht="19.5" customHeight="1" s="66">
      <c r="B30" s="89" t="n"/>
      <c r="C30" s="90" t="n"/>
      <c r="D30" s="96" t="n"/>
      <c r="E30" s="97">
        <f>IF($C30="",0,IF($D30="1ra quincena",$C30,IF($D30="2da quincena",0,$C30/2)))</f>
        <v/>
      </c>
      <c r="F30" s="97">
        <f>IF($C30="",0,IF($D30="2da quincena",$C30,IF($D30="1ra quincena",0,$C30/2)))</f>
        <v/>
      </c>
      <c r="G30" s="96" t="n"/>
      <c r="H30" s="93" t="n"/>
    </row>
    <row r="31" ht="19.5" customHeight="1" s="66">
      <c r="B31" s="89" t="n"/>
      <c r="C31" s="90" t="n"/>
      <c r="D31" s="96" t="n"/>
      <c r="E31" s="97">
        <f>IF($C31="",0,IF($D31="1ra quincena",$C31,IF($D31="2da quincena",0,$C31/2)))</f>
        <v/>
      </c>
      <c r="F31" s="97">
        <f>IF($C31="",0,IF($D31="2da quincena",$C31,IF($D31="1ra quincena",0,$C31/2)))</f>
        <v/>
      </c>
      <c r="G31" s="96" t="n"/>
      <c r="H31" s="93" t="n"/>
    </row>
    <row r="32" ht="19.5" customHeight="1" s="66">
      <c r="B32" s="89" t="n"/>
      <c r="C32" s="90" t="n"/>
      <c r="D32" s="96" t="n"/>
      <c r="E32" s="97">
        <f>IF($C32="",0,IF($D32="1ra quincena",$C32,IF($D32="2da quincena",0,$C32/2)))</f>
        <v/>
      </c>
      <c r="F32" s="97">
        <f>IF($C32="",0,IF($D32="2da quincena",$C32,IF($D32="1ra quincena",0,$C32/2)))</f>
        <v/>
      </c>
      <c r="G32" s="96" t="n"/>
      <c r="H32" s="93" t="n"/>
    </row>
    <row r="33" ht="21.75" customHeight="1" s="66">
      <c r="B33" s="98" t="inlineStr">
        <is>
          <t>Subtotal Alimentación</t>
        </is>
      </c>
      <c r="C33" s="99">
        <f>SUM(C27:C32)</f>
        <v/>
      </c>
      <c r="D33" s="100" t="n"/>
      <c r="E33" s="99">
        <f>SUM(E27:E32)</f>
        <v/>
      </c>
      <c r="F33" s="99">
        <f>SUM(F27:F32)</f>
        <v/>
      </c>
      <c r="G33" s="100" t="n"/>
      <c r="H33" s="100" t="n"/>
    </row>
    <row r="35" ht="21.75" customHeight="1" s="66">
      <c r="B35" s="69" t="inlineStr">
        <is>
          <t>TRANSPORTE</t>
        </is>
      </c>
    </row>
    <row r="36" ht="30" customHeight="1" s="66">
      <c r="B36" s="88" t="inlineStr">
        <is>
          <t>Descripción</t>
        </is>
      </c>
      <c r="C36" s="88" t="inlineStr">
        <is>
          <t>Monto del mes</t>
        </is>
      </c>
      <c r="D36" s="88">
        <f>IF(INICIO!$C$6="Quincenal","¿Cuándo se paga?","— no aplica —")</f>
        <v/>
      </c>
      <c r="E36" s="88">
        <f>IF(INICIO!$C$6="Quincenal","Sale en 1ra Q","— no aplica —")</f>
        <v/>
      </c>
      <c r="F36" s="88">
        <f>IF(INICIO!$C$6="Quincenal","Sale en 2da Q","— no aplica —")</f>
        <v/>
      </c>
      <c r="G36" s="88" t="inlineStr">
        <is>
          <t>¿Necesario?</t>
        </is>
      </c>
      <c r="H36" s="88" t="inlineStr">
        <is>
          <t>Notas</t>
        </is>
      </c>
    </row>
    <row r="37" ht="19.5" customHeight="1" s="66">
      <c r="B37" s="89" t="inlineStr">
        <is>
          <t>Gasolina / Combustible</t>
        </is>
      </c>
      <c r="C37" s="90" t="n"/>
      <c r="D37" s="96" t="n"/>
      <c r="E37" s="97">
        <f>IF($C37="",0,IF($D37="1ra quincena",$C37,IF($D37="2da quincena",0,$C37/2)))</f>
        <v/>
      </c>
      <c r="F37" s="97">
        <f>IF($C37="",0,IF($D37="2da quincena",$C37,IF($D37="1ra quincena",0,$C37/2)))</f>
        <v/>
      </c>
      <c r="G37" s="96" t="n"/>
      <c r="H37" s="93" t="n"/>
    </row>
    <row r="38" ht="19.5" customHeight="1" s="66">
      <c r="B38" s="89" t="inlineStr">
        <is>
          <t>Uber / Transporte público</t>
        </is>
      </c>
      <c r="C38" s="90" t="n"/>
      <c r="D38" s="96" t="n"/>
      <c r="E38" s="97">
        <f>IF($C38="",0,IF($D38="1ra quincena",$C38,IF($D38="2da quincena",0,$C38/2)))</f>
        <v/>
      </c>
      <c r="F38" s="97">
        <f>IF($C38="",0,IF($D38="2da quincena",$C38,IF($D38="1ra quincena",0,$C38/2)))</f>
        <v/>
      </c>
      <c r="G38" s="96" t="n"/>
      <c r="H38" s="93" t="n"/>
    </row>
    <row r="39" ht="19.5" customHeight="1" s="66">
      <c r="B39" s="89" t="inlineStr">
        <is>
          <t>Mantenimiento vehículo</t>
        </is>
      </c>
      <c r="C39" s="90" t="n"/>
      <c r="D39" s="96" t="n"/>
      <c r="E39" s="97">
        <f>IF($C39="",0,IF($D39="1ra quincena",$C39,IF($D39="2da quincena",0,$C39/2)))</f>
        <v/>
      </c>
      <c r="F39" s="97">
        <f>IF($C39="",0,IF($D39="2da quincena",$C39,IF($D39="1ra quincena",0,$C39/2)))</f>
        <v/>
      </c>
      <c r="G39" s="96" t="n"/>
      <c r="H39" s="93" t="n"/>
    </row>
    <row r="40" ht="19.5" customHeight="1" s="66">
      <c r="B40" s="89" t="inlineStr">
        <is>
          <t>Seguro del vehículo</t>
        </is>
      </c>
      <c r="C40" s="90" t="n"/>
      <c r="D40" s="96" t="n"/>
      <c r="E40" s="97">
        <f>IF($C40="",0,IF($D40="1ra quincena",$C40,IF($D40="2da quincena",0,$C40/2)))</f>
        <v/>
      </c>
      <c r="F40" s="97">
        <f>IF($C40="",0,IF($D40="2da quincena",$C40,IF($D40="1ra quincena",0,$C40/2)))</f>
        <v/>
      </c>
      <c r="G40" s="96" t="n"/>
      <c r="H40" s="93" t="n"/>
    </row>
    <row r="41" ht="19.5" customHeight="1" s="66">
      <c r="B41" s="89" t="n"/>
      <c r="C41" s="90" t="n"/>
      <c r="D41" s="96" t="n"/>
      <c r="E41" s="97">
        <f>IF($C41="",0,IF($D41="1ra quincena",$C41,IF($D41="2da quincena",0,$C41/2)))</f>
        <v/>
      </c>
      <c r="F41" s="97">
        <f>IF($C41="",0,IF($D41="2da quincena",$C41,IF($D41="1ra quincena",0,$C41/2)))</f>
        <v/>
      </c>
      <c r="G41" s="96" t="n"/>
      <c r="H41" s="93" t="n"/>
    </row>
    <row r="42" ht="19.5" customHeight="1" s="66">
      <c r="B42" s="89" t="n"/>
      <c r="C42" s="90" t="n"/>
      <c r="D42" s="96" t="n"/>
      <c r="E42" s="97">
        <f>IF($C42="",0,IF($D42="1ra quincena",$C42,IF($D42="2da quincena",0,$C42/2)))</f>
        <v/>
      </c>
      <c r="F42" s="97">
        <f>IF($C42="",0,IF($D42="2da quincena",$C42,IF($D42="1ra quincena",0,$C42/2)))</f>
        <v/>
      </c>
      <c r="G42" s="96" t="n"/>
      <c r="H42" s="93" t="n"/>
    </row>
    <row r="43" ht="21.75" customHeight="1" s="66">
      <c r="B43" s="98" t="inlineStr">
        <is>
          <t>Subtotal Transporte</t>
        </is>
      </c>
      <c r="C43" s="99">
        <f>SUM(C37:C42)</f>
        <v/>
      </c>
      <c r="D43" s="100" t="n"/>
      <c r="E43" s="99">
        <f>SUM(E37:E42)</f>
        <v/>
      </c>
      <c r="F43" s="99">
        <f>SUM(F37:F42)</f>
        <v/>
      </c>
      <c r="G43" s="100" t="n"/>
      <c r="H43" s="100" t="n"/>
    </row>
    <row r="45" ht="21.75" customHeight="1" s="66">
      <c r="B45" s="69" t="inlineStr">
        <is>
          <t>DEUDAS</t>
        </is>
      </c>
    </row>
    <row r="46" ht="30" customHeight="1" s="66">
      <c r="B46" s="88" t="inlineStr">
        <is>
          <t>Descripción</t>
        </is>
      </c>
      <c r="C46" s="88" t="inlineStr">
        <is>
          <t>Monto del mes</t>
        </is>
      </c>
      <c r="D46" s="88">
        <f>IF(INICIO!$C$6="Quincenal","¿Cuándo se paga?","— no aplica —")</f>
        <v/>
      </c>
      <c r="E46" s="88">
        <f>IF(INICIO!$C$6="Quincenal","Sale en 1ra Q","— no aplica —")</f>
        <v/>
      </c>
      <c r="F46" s="88">
        <f>IF(INICIO!$C$6="Quincenal","Sale en 2da Q","— no aplica —")</f>
        <v/>
      </c>
      <c r="G46" s="88" t="inlineStr">
        <is>
          <t>¿Necesario?</t>
        </is>
      </c>
      <c r="H46" s="88" t="inlineStr">
        <is>
          <t>Notas</t>
        </is>
      </c>
    </row>
    <row r="47" ht="19.5" customHeight="1" s="66">
      <c r="B47" s="89" t="inlineStr">
        <is>
          <t>Tarjeta de crédito 1</t>
        </is>
      </c>
      <c r="C47" s="90" t="n"/>
      <c r="D47" s="96" t="n"/>
      <c r="E47" s="97">
        <f>IF($C47="",0,IF($D47="1ra quincena",$C47,IF($D47="2da quincena",0,$C47/2)))</f>
        <v/>
      </c>
      <c r="F47" s="97">
        <f>IF($C47="",0,IF($D47="2da quincena",$C47,IF($D47="1ra quincena",0,$C47/2)))</f>
        <v/>
      </c>
      <c r="G47" s="96" t="n"/>
      <c r="H47" s="93" t="n"/>
    </row>
    <row r="48" ht="19.5" customHeight="1" s="66">
      <c r="B48" s="89" t="inlineStr">
        <is>
          <t>Tarjeta de crédito 2</t>
        </is>
      </c>
      <c r="C48" s="90" t="n"/>
      <c r="D48" s="96" t="n"/>
      <c r="E48" s="97">
        <f>IF($C48="",0,IF($D48="1ra quincena",$C48,IF($D48="2da quincena",0,$C48/2)))</f>
        <v/>
      </c>
      <c r="F48" s="97">
        <f>IF($C48="",0,IF($D48="2da quincena",$C48,IF($D48="1ra quincena",0,$C48/2)))</f>
        <v/>
      </c>
      <c r="G48" s="96" t="n"/>
      <c r="H48" s="93" t="n"/>
    </row>
    <row r="49" ht="19.5" customHeight="1" s="66">
      <c r="B49" s="89" t="inlineStr">
        <is>
          <t>Préstamo personal</t>
        </is>
      </c>
      <c r="C49" s="90" t="n"/>
      <c r="D49" s="96" t="n"/>
      <c r="E49" s="97">
        <f>IF($C49="",0,IF($D49="1ra quincena",$C49,IF($D49="2da quincena",0,$C49/2)))</f>
        <v/>
      </c>
      <c r="F49" s="97">
        <f>IF($C49="",0,IF($D49="2da quincena",$C49,IF($D49="1ra quincena",0,$C49/2)))</f>
        <v/>
      </c>
      <c r="G49" s="96" t="n"/>
      <c r="H49" s="93" t="n"/>
    </row>
    <row r="50" ht="19.5" customHeight="1" s="66">
      <c r="B50" s="89" t="inlineStr">
        <is>
          <t>Préstamo de vehículo</t>
        </is>
      </c>
      <c r="C50" s="90" t="n"/>
      <c r="D50" s="96" t="n"/>
      <c r="E50" s="97">
        <f>IF($C50="",0,IF($D50="1ra quincena",$C50,IF($D50="2da quincena",0,$C50/2)))</f>
        <v/>
      </c>
      <c r="F50" s="97">
        <f>IF($C50="",0,IF($D50="2da quincena",$C50,IF($D50="1ra quincena",0,$C50/2)))</f>
        <v/>
      </c>
      <c r="G50" s="96" t="n"/>
      <c r="H50" s="93" t="n"/>
    </row>
    <row r="51" ht="19.5" customHeight="1" s="66">
      <c r="B51" s="89" t="n"/>
      <c r="C51" s="90" t="n"/>
      <c r="D51" s="96" t="n"/>
      <c r="E51" s="97">
        <f>IF($C51="",0,IF($D51="1ra quincena",$C51,IF($D51="2da quincena",0,$C51/2)))</f>
        <v/>
      </c>
      <c r="F51" s="97">
        <f>IF($C51="",0,IF($D51="2da quincena",$C51,IF($D51="1ra quincena",0,$C51/2)))</f>
        <v/>
      </c>
      <c r="G51" s="96" t="n"/>
      <c r="H51" s="93" t="n"/>
    </row>
    <row r="52" ht="19.5" customHeight="1" s="66">
      <c r="B52" s="89" t="n"/>
      <c r="C52" s="90" t="n"/>
      <c r="D52" s="96" t="n"/>
      <c r="E52" s="97">
        <f>IF($C52="",0,IF($D52="1ra quincena",$C52,IF($D52="2da quincena",0,$C52/2)))</f>
        <v/>
      </c>
      <c r="F52" s="97">
        <f>IF($C52="",0,IF($D52="2da quincena",$C52,IF($D52="1ra quincena",0,$C52/2)))</f>
        <v/>
      </c>
      <c r="G52" s="96" t="n"/>
      <c r="H52" s="93" t="n"/>
    </row>
    <row r="53" ht="21.75" customHeight="1" s="66">
      <c r="B53" s="98" t="inlineStr">
        <is>
          <t>Subtotal Deudas</t>
        </is>
      </c>
      <c r="C53" s="99">
        <f>SUM(C47:C52)</f>
        <v/>
      </c>
      <c r="D53" s="100" t="n"/>
      <c r="E53" s="99">
        <f>SUM(E47:E52)</f>
        <v/>
      </c>
      <c r="F53" s="99">
        <f>SUM(F47:F52)</f>
        <v/>
      </c>
      <c r="G53" s="100" t="n"/>
      <c r="H53" s="100" t="n"/>
    </row>
    <row r="55" ht="21.75" customHeight="1" s="66">
      <c r="B55" s="69" t="inlineStr">
        <is>
          <t>GASTOS PERSONALES</t>
        </is>
      </c>
    </row>
    <row r="56" ht="30" customHeight="1" s="66">
      <c r="B56" s="88" t="inlineStr">
        <is>
          <t>Descripción</t>
        </is>
      </c>
      <c r="C56" s="88" t="inlineStr">
        <is>
          <t>Monto del mes</t>
        </is>
      </c>
      <c r="D56" s="88">
        <f>IF(INICIO!$C$6="Quincenal","¿Cuándo se paga?","— no aplica —")</f>
        <v/>
      </c>
      <c r="E56" s="88">
        <f>IF(INICIO!$C$6="Quincenal","Sale en 1ra Q","— no aplica —")</f>
        <v/>
      </c>
      <c r="F56" s="88">
        <f>IF(INICIO!$C$6="Quincenal","Sale en 2da Q","— no aplica —")</f>
        <v/>
      </c>
      <c r="G56" s="88" t="inlineStr">
        <is>
          <t>¿Necesario?</t>
        </is>
      </c>
      <c r="H56" s="88" t="inlineStr">
        <is>
          <t>Notas</t>
        </is>
      </c>
    </row>
    <row r="57" ht="19.5" customHeight="1" s="66">
      <c r="B57" s="89" t="inlineStr">
        <is>
          <t>Ropa y calzado</t>
        </is>
      </c>
      <c r="C57" s="90" t="n"/>
      <c r="D57" s="96" t="n"/>
      <c r="E57" s="97">
        <f>IF($C57="",0,IF($D57="1ra quincena",$C57,IF($D57="2da quincena",0,$C57/2)))</f>
        <v/>
      </c>
      <c r="F57" s="97">
        <f>IF($C57="",0,IF($D57="2da quincena",$C57,IF($D57="1ra quincena",0,$C57/2)))</f>
        <v/>
      </c>
      <c r="G57" s="96" t="n"/>
      <c r="H57" s="93" t="n"/>
    </row>
    <row r="58" ht="19.5" customHeight="1" s="66">
      <c r="B58" s="89" t="inlineStr">
        <is>
          <t>Cuidado personal / Salón</t>
        </is>
      </c>
      <c r="C58" s="90" t="n"/>
      <c r="D58" s="96" t="n"/>
      <c r="E58" s="97">
        <f>IF($C58="",0,IF($D58="1ra quincena",$C58,IF($D58="2da quincena",0,$C58/2)))</f>
        <v/>
      </c>
      <c r="F58" s="97">
        <f>IF($C58="",0,IF($D58="2da quincena",$C58,IF($D58="1ra quincena",0,$C58/2)))</f>
        <v/>
      </c>
      <c r="G58" s="96" t="n"/>
      <c r="H58" s="93" t="n"/>
    </row>
    <row r="59" ht="19.5" customHeight="1" s="66">
      <c r="B59" s="89" t="inlineStr">
        <is>
          <t>Salud / Farmacia</t>
        </is>
      </c>
      <c r="C59" s="90" t="n"/>
      <c r="D59" s="96" t="n"/>
      <c r="E59" s="97">
        <f>IF($C59="",0,IF($D59="1ra quincena",$C59,IF($D59="2da quincena",0,$C59/2)))</f>
        <v/>
      </c>
      <c r="F59" s="97">
        <f>IF($C59="",0,IF($D59="2da quincena",$C59,IF($D59="1ra quincena",0,$C59/2)))</f>
        <v/>
      </c>
      <c r="G59" s="96" t="n"/>
      <c r="H59" s="93" t="n"/>
    </row>
    <row r="60" ht="19.5" customHeight="1" s="66">
      <c r="B60" s="89" t="n"/>
      <c r="C60" s="90" t="n"/>
      <c r="D60" s="96" t="n"/>
      <c r="E60" s="97">
        <f>IF($C60="",0,IF($D60="1ra quincena",$C60,IF($D60="2da quincena",0,$C60/2)))</f>
        <v/>
      </c>
      <c r="F60" s="97">
        <f>IF($C60="",0,IF($D60="2da quincena",$C60,IF($D60="1ra quincena",0,$C60/2)))</f>
        <v/>
      </c>
      <c r="G60" s="96" t="n"/>
      <c r="H60" s="93" t="n"/>
    </row>
    <row r="61" ht="19.5" customHeight="1" s="66">
      <c r="B61" s="89" t="n"/>
      <c r="C61" s="90" t="n"/>
      <c r="D61" s="96" t="n"/>
      <c r="E61" s="97">
        <f>IF($C61="",0,IF($D61="1ra quincena",$C61,IF($D61="2da quincena",0,$C61/2)))</f>
        <v/>
      </c>
      <c r="F61" s="97">
        <f>IF($C61="",0,IF($D61="2da quincena",$C61,IF($D61="1ra quincena",0,$C61/2)))</f>
        <v/>
      </c>
      <c r="G61" s="96" t="n"/>
      <c r="H61" s="93" t="n"/>
    </row>
    <row r="62" ht="19.5" customHeight="1" s="66">
      <c r="B62" s="89" t="n"/>
      <c r="C62" s="90" t="n"/>
      <c r="D62" s="96" t="n"/>
      <c r="E62" s="97">
        <f>IF($C62="",0,IF($D62="1ra quincena",$C62,IF($D62="2da quincena",0,$C62/2)))</f>
        <v/>
      </c>
      <c r="F62" s="97">
        <f>IF($C62="",0,IF($D62="2da quincena",$C62,IF($D62="1ra quincena",0,$C62/2)))</f>
        <v/>
      </c>
      <c r="G62" s="96" t="n"/>
      <c r="H62" s="93" t="n"/>
    </row>
    <row r="63" ht="21.75" customHeight="1" s="66">
      <c r="B63" s="98" t="inlineStr">
        <is>
          <t>Subtotal Gastos Personales</t>
        </is>
      </c>
      <c r="C63" s="99">
        <f>SUM(C57:C62)</f>
        <v/>
      </c>
      <c r="D63" s="100" t="n"/>
      <c r="E63" s="99">
        <f>SUM(E57:E62)</f>
        <v/>
      </c>
      <c r="F63" s="99">
        <f>SUM(F57:F62)</f>
        <v/>
      </c>
      <c r="G63" s="100" t="n"/>
      <c r="H63" s="100" t="n"/>
    </row>
    <row r="65" ht="21.75" customHeight="1" s="66">
      <c r="B65" s="69" t="inlineStr">
        <is>
          <t>ENTRETENIMIENTO</t>
        </is>
      </c>
    </row>
    <row r="66" ht="30" customHeight="1" s="66">
      <c r="B66" s="88" t="inlineStr">
        <is>
          <t>Descripción</t>
        </is>
      </c>
      <c r="C66" s="88" t="inlineStr">
        <is>
          <t>Monto del mes</t>
        </is>
      </c>
      <c r="D66" s="88">
        <f>IF(INICIO!$C$6="Quincenal","¿Cuándo se paga?","— no aplica —")</f>
        <v/>
      </c>
      <c r="E66" s="88">
        <f>IF(INICIO!$C$6="Quincenal","Sale en 1ra Q","— no aplica —")</f>
        <v/>
      </c>
      <c r="F66" s="88">
        <f>IF(INICIO!$C$6="Quincenal","Sale en 2da Q","— no aplica —")</f>
        <v/>
      </c>
      <c r="G66" s="88" t="inlineStr">
        <is>
          <t>¿Necesario?</t>
        </is>
      </c>
      <c r="H66" s="88" t="inlineStr">
        <is>
          <t>Notas</t>
        </is>
      </c>
    </row>
    <row r="67" ht="19.5" customHeight="1" s="66">
      <c r="B67" s="89" t="inlineStr">
        <is>
          <t>Salidas / Cine</t>
        </is>
      </c>
      <c r="C67" s="90" t="n"/>
      <c r="D67" s="96" t="n"/>
      <c r="E67" s="97">
        <f>IF($C67="",0,IF($D67="1ra quincena",$C67,IF($D67="2da quincena",0,$C67/2)))</f>
        <v/>
      </c>
      <c r="F67" s="97">
        <f>IF($C67="",0,IF($D67="2da quincena",$C67,IF($D67="1ra quincena",0,$C67/2)))</f>
        <v/>
      </c>
      <c r="G67" s="96" t="n"/>
      <c r="H67" s="93" t="n"/>
    </row>
    <row r="68" ht="19.5" customHeight="1" s="66">
      <c r="B68" s="89" t="inlineStr">
        <is>
          <t>Suscripciones (streaming)</t>
        </is>
      </c>
      <c r="C68" s="90" t="n"/>
      <c r="D68" s="96" t="n"/>
      <c r="E68" s="97">
        <f>IF($C68="",0,IF($D68="1ra quincena",$C68,IF($D68="2da quincena",0,$C68/2)))</f>
        <v/>
      </c>
      <c r="F68" s="97">
        <f>IF($C68="",0,IF($D68="2da quincena",$C68,IF($D68="1ra quincena",0,$C68/2)))</f>
        <v/>
      </c>
      <c r="G68" s="96" t="n"/>
      <c r="H68" s="93" t="n"/>
    </row>
    <row r="69" ht="19.5" customHeight="1" s="66">
      <c r="B69" s="89" t="inlineStr">
        <is>
          <t>Viajes / Paseos</t>
        </is>
      </c>
      <c r="C69" s="90" t="n"/>
      <c r="D69" s="96" t="n"/>
      <c r="E69" s="97">
        <f>IF($C69="",0,IF($D69="1ra quincena",$C69,IF($D69="2da quincena",0,$C69/2)))</f>
        <v/>
      </c>
      <c r="F69" s="97">
        <f>IF($C69="",0,IF($D69="2da quincena",$C69,IF($D69="1ra quincena",0,$C69/2)))</f>
        <v/>
      </c>
      <c r="G69" s="96" t="n"/>
      <c r="H69" s="93" t="n"/>
    </row>
    <row r="70" ht="19.5" customHeight="1" s="66">
      <c r="B70" s="89" t="n"/>
      <c r="C70" s="90" t="n"/>
      <c r="D70" s="96" t="n"/>
      <c r="E70" s="97">
        <f>IF($C70="",0,IF($D70="1ra quincena",$C70,IF($D70="2da quincena",0,$C70/2)))</f>
        <v/>
      </c>
      <c r="F70" s="97">
        <f>IF($C70="",0,IF($D70="2da quincena",$C70,IF($D70="1ra quincena",0,$C70/2)))</f>
        <v/>
      </c>
      <c r="G70" s="96" t="n"/>
      <c r="H70" s="93" t="n"/>
    </row>
    <row r="71" ht="19.5" customHeight="1" s="66">
      <c r="B71" s="89" t="n"/>
      <c r="C71" s="90" t="n"/>
      <c r="D71" s="96" t="n"/>
      <c r="E71" s="97">
        <f>IF($C71="",0,IF($D71="1ra quincena",$C71,IF($D71="2da quincena",0,$C71/2)))</f>
        <v/>
      </c>
      <c r="F71" s="97">
        <f>IF($C71="",0,IF($D71="2da quincena",$C71,IF($D71="1ra quincena",0,$C71/2)))</f>
        <v/>
      </c>
      <c r="G71" s="96" t="n"/>
      <c r="H71" s="93" t="n"/>
    </row>
    <row r="72" ht="19.5" customHeight="1" s="66">
      <c r="B72" s="89" t="n"/>
      <c r="C72" s="90" t="n"/>
      <c r="D72" s="96" t="n"/>
      <c r="E72" s="97">
        <f>IF($C72="",0,IF($D72="1ra quincena",$C72,IF($D72="2da quincena",0,$C72/2)))</f>
        <v/>
      </c>
      <c r="F72" s="97">
        <f>IF($C72="",0,IF($D72="2da quincena",$C72,IF($D72="1ra quincena",0,$C72/2)))</f>
        <v/>
      </c>
      <c r="G72" s="96" t="n"/>
      <c r="H72" s="93" t="n"/>
    </row>
    <row r="73" ht="21.75" customHeight="1" s="66">
      <c r="B73" s="98" t="inlineStr">
        <is>
          <t>Subtotal Entretenimiento</t>
        </is>
      </c>
      <c r="C73" s="99">
        <f>SUM(C67:C72)</f>
        <v/>
      </c>
      <c r="D73" s="100" t="n"/>
      <c r="E73" s="99">
        <f>SUM(E67:E72)</f>
        <v/>
      </c>
      <c r="F73" s="99">
        <f>SUM(F67:F72)</f>
        <v/>
      </c>
      <c r="G73" s="100" t="n"/>
      <c r="H73" s="100" t="n"/>
    </row>
    <row r="75" ht="21.75" customHeight="1" s="66">
      <c r="B75" s="69" t="inlineStr">
        <is>
          <t>OTROS E IMPREVISTOS</t>
        </is>
      </c>
    </row>
    <row r="76" ht="30" customHeight="1" s="66">
      <c r="B76" s="88" t="inlineStr">
        <is>
          <t>Descripción</t>
        </is>
      </c>
      <c r="C76" s="88" t="inlineStr">
        <is>
          <t>Monto del mes</t>
        </is>
      </c>
      <c r="D76" s="88">
        <f>IF(INICIO!$C$6="Quincenal","¿Cuándo se paga?","— no aplica —")</f>
        <v/>
      </c>
      <c r="E76" s="88">
        <f>IF(INICIO!$C$6="Quincenal","Sale en 1ra Q","— no aplica —")</f>
        <v/>
      </c>
      <c r="F76" s="88">
        <f>IF(INICIO!$C$6="Quincenal","Sale en 2da Q","— no aplica —")</f>
        <v/>
      </c>
      <c r="G76" s="88" t="inlineStr">
        <is>
          <t>¿Necesario?</t>
        </is>
      </c>
      <c r="H76" s="88" t="inlineStr">
        <is>
          <t>Notas</t>
        </is>
      </c>
    </row>
    <row r="77" ht="19.5" customHeight="1" s="66">
      <c r="B77" s="89" t="inlineStr">
        <is>
          <t>Regalos</t>
        </is>
      </c>
      <c r="C77" s="90" t="n"/>
      <c r="D77" s="96" t="n"/>
      <c r="E77" s="97">
        <f>IF($C77="",0,IF($D77="1ra quincena",$C77,IF($D77="2da quincena",0,$C77/2)))</f>
        <v/>
      </c>
      <c r="F77" s="97">
        <f>IF($C77="",0,IF($D77="2da quincena",$C77,IF($D77="1ra quincena",0,$C77/2)))</f>
        <v/>
      </c>
      <c r="G77" s="96" t="n"/>
      <c r="H77" s="93" t="n"/>
    </row>
    <row r="78" ht="19.5" customHeight="1" s="66">
      <c r="B78" s="89" t="inlineStr">
        <is>
          <t>Educación / Cursos</t>
        </is>
      </c>
      <c r="C78" s="90" t="n"/>
      <c r="D78" s="96" t="n"/>
      <c r="E78" s="97">
        <f>IF($C78="",0,IF($D78="1ra quincena",$C78,IF($D78="2da quincena",0,$C78/2)))</f>
        <v/>
      </c>
      <c r="F78" s="97">
        <f>IF($C78="",0,IF($D78="2da quincena",$C78,IF($D78="1ra quincena",0,$C78/2)))</f>
        <v/>
      </c>
      <c r="G78" s="96" t="n"/>
      <c r="H78" s="93" t="n"/>
    </row>
    <row r="79" ht="19.5" customHeight="1" s="66">
      <c r="B79" s="89" t="inlineStr">
        <is>
          <t>Otros</t>
        </is>
      </c>
      <c r="C79" s="90" t="n"/>
      <c r="D79" s="96" t="n"/>
      <c r="E79" s="97">
        <f>IF($C79="",0,IF($D79="1ra quincena",$C79,IF($D79="2da quincena",0,$C79/2)))</f>
        <v/>
      </c>
      <c r="F79" s="97">
        <f>IF($C79="",0,IF($D79="2da quincena",$C79,IF($D79="1ra quincena",0,$C79/2)))</f>
        <v/>
      </c>
      <c r="G79" s="96" t="n"/>
      <c r="H79" s="93" t="n"/>
    </row>
    <row r="80" ht="19.5" customHeight="1" s="66">
      <c r="B80" s="89" t="n"/>
      <c r="C80" s="90" t="n"/>
      <c r="D80" s="96" t="n"/>
      <c r="E80" s="97">
        <f>IF($C80="",0,IF($D80="1ra quincena",$C80,IF($D80="2da quincena",0,$C80/2)))</f>
        <v/>
      </c>
      <c r="F80" s="97">
        <f>IF($C80="",0,IF($D80="2da quincena",$C80,IF($D80="1ra quincena",0,$C80/2)))</f>
        <v/>
      </c>
      <c r="G80" s="96" t="n"/>
      <c r="H80" s="93" t="n"/>
    </row>
    <row r="81" ht="19.5" customHeight="1" s="66">
      <c r="B81" s="89" t="n"/>
      <c r="C81" s="90" t="n"/>
      <c r="D81" s="96" t="n"/>
      <c r="E81" s="97">
        <f>IF($C81="",0,IF($D81="1ra quincena",$C81,IF($D81="2da quincena",0,$C81/2)))</f>
        <v/>
      </c>
      <c r="F81" s="97">
        <f>IF($C81="",0,IF($D81="2da quincena",$C81,IF($D81="1ra quincena",0,$C81/2)))</f>
        <v/>
      </c>
      <c r="G81" s="96" t="n"/>
      <c r="H81" s="93" t="n"/>
    </row>
    <row r="82" ht="19.5" customHeight="1" s="66">
      <c r="B82" s="89" t="n"/>
      <c r="C82" s="90" t="n"/>
      <c r="D82" s="96" t="n"/>
      <c r="E82" s="97">
        <f>IF($C82="",0,IF($D82="1ra quincena",$C82,IF($D82="2da quincena",0,$C82/2)))</f>
        <v/>
      </c>
      <c r="F82" s="97">
        <f>IF($C82="",0,IF($D82="2da quincena",$C82,IF($D82="1ra quincena",0,$C82/2)))</f>
        <v/>
      </c>
      <c r="G82" s="96" t="n"/>
      <c r="H82" s="93" t="n"/>
    </row>
    <row r="83" ht="21.75" customHeight="1" s="66">
      <c r="B83" s="98" t="inlineStr">
        <is>
          <t>Subtotal Otros E Imprevistos</t>
        </is>
      </c>
      <c r="C83" s="99">
        <f>SUM(C77:C82)</f>
        <v/>
      </c>
      <c r="D83" s="100" t="n"/>
      <c r="E83" s="99">
        <f>SUM(E77:E82)</f>
        <v/>
      </c>
      <c r="F83" s="99">
        <f>SUM(F77:F82)</f>
        <v/>
      </c>
      <c r="G83" s="100" t="n"/>
      <c r="H83" s="100" t="n"/>
    </row>
    <row r="85" ht="21.75" customHeight="1" s="66">
      <c r="B85" s="87" t="inlineStr">
        <is>
          <t>LO QUE TE PAGAS A TI  ·  AHORRO E INVERSIÓN</t>
        </is>
      </c>
    </row>
    <row r="86" ht="30" customHeight="1" s="66">
      <c r="B86" s="88" t="inlineStr">
        <is>
          <t>Descripción</t>
        </is>
      </c>
      <c r="C86" s="88" t="inlineStr">
        <is>
          <t>Monto del mes</t>
        </is>
      </c>
      <c r="D86" s="88">
        <f>IF(INICIO!$C$6="Quincenal","¿Cuándo se paga?","— no aplica —")</f>
        <v/>
      </c>
      <c r="E86" s="88">
        <f>IF(INICIO!$C$6="Quincenal","Sale en 1ra Q","— no aplica —")</f>
        <v/>
      </c>
      <c r="F86" s="88">
        <f>IF(INICIO!$C$6="Quincenal","Sale en 2da Q","— no aplica —")</f>
        <v/>
      </c>
      <c r="G86" s="88" t="inlineStr">
        <is>
          <t>Tipo</t>
        </is>
      </c>
      <c r="H86" s="88" t="inlineStr">
        <is>
          <t>Notas</t>
        </is>
      </c>
    </row>
    <row r="87" ht="19.5" customHeight="1" s="66">
      <c r="B87" s="89" t="inlineStr">
        <is>
          <t>Fondo de emergencia</t>
        </is>
      </c>
      <c r="C87" s="90" t="n"/>
      <c r="D87" s="96" t="n"/>
      <c r="E87" s="97">
        <f>IF($C87="",0,IF($D87="1ra quincena",$C87,IF($D87="2da quincena",0,$C87/2)))</f>
        <v/>
      </c>
      <c r="F87" s="97">
        <f>IF($C87="",0,IF($D87="2da quincena",$C87,IF($D87="1ra quincena",0,$C87/2)))</f>
        <v/>
      </c>
      <c r="G87" s="96" t="n"/>
      <c r="H87" s="93" t="n"/>
    </row>
    <row r="88" ht="19.5" customHeight="1" s="66">
      <c r="B88" s="89" t="inlineStr">
        <is>
          <t>Certificado / Inversión</t>
        </is>
      </c>
      <c r="C88" s="90" t="n"/>
      <c r="D88" s="96" t="n"/>
      <c r="E88" s="97">
        <f>IF($C88="",0,IF($D88="1ra quincena",$C88,IF($D88="2da quincena",0,$C88/2)))</f>
        <v/>
      </c>
      <c r="F88" s="97">
        <f>IF($C88="",0,IF($D88="2da quincena",$C88,IF($D88="1ra quincena",0,$C88/2)))</f>
        <v/>
      </c>
      <c r="G88" s="96" t="n"/>
      <c r="H88" s="93" t="n"/>
    </row>
    <row r="89" ht="19.5" customHeight="1" s="66">
      <c r="B89" s="89" t="inlineStr">
        <is>
          <t>Otro ahorro</t>
        </is>
      </c>
      <c r="C89" s="90" t="n"/>
      <c r="D89" s="96" t="n"/>
      <c r="E89" s="97">
        <f>IF($C89="",0,IF($D89="1ra quincena",$C89,IF($D89="2da quincena",0,$C89/2)))</f>
        <v/>
      </c>
      <c r="F89" s="97">
        <f>IF($C89="",0,IF($D89="2da quincena",$C89,IF($D89="1ra quincena",0,$C89/2)))</f>
        <v/>
      </c>
      <c r="G89" s="96" t="n"/>
      <c r="H89" s="93" t="n"/>
    </row>
    <row r="90" ht="19.5" customHeight="1" s="66">
      <c r="B90" s="89" t="n"/>
      <c r="C90" s="90" t="n"/>
      <c r="D90" s="96" t="n"/>
      <c r="E90" s="97">
        <f>IF($C90="",0,IF($D90="1ra quincena",$C90,IF($D90="2da quincena",0,$C90/2)))</f>
        <v/>
      </c>
      <c r="F90" s="97">
        <f>IF($C90="",0,IF($D90="2da quincena",$C90,IF($D90="1ra quincena",0,$C90/2)))</f>
        <v/>
      </c>
      <c r="G90" s="96" t="n"/>
      <c r="H90" s="93" t="n"/>
    </row>
    <row r="91" ht="15" customHeight="1" s="66">
      <c r="B91" s="98" t="inlineStr">
        <is>
          <t>Subtotal Ahorro e Inversión</t>
        </is>
      </c>
      <c r="C91" s="99">
        <f>SUM(C87:C90)</f>
        <v/>
      </c>
      <c r="D91" s="100" t="n"/>
      <c r="E91" s="99">
        <f>SUM(E87:E90)</f>
        <v/>
      </c>
      <c r="F91" s="99">
        <f>SUM(F87:F90)</f>
        <v/>
      </c>
      <c r="G91" s="100" t="n"/>
      <c r="H91" s="100" t="n"/>
    </row>
    <row r="93" ht="30" customHeight="1" s="66">
      <c r="B93" s="86" t="inlineStr">
        <is>
          <t>RESUMEN DEL MES</t>
        </is>
      </c>
    </row>
    <row r="94" ht="30" customHeight="1" s="66">
      <c r="B94" s="88" t="inlineStr">
        <is>
          <t>Concepto</t>
        </is>
      </c>
      <c r="C94" s="88">
        <f>IF(INICIO!$C$6="Quincenal","1ra quincena","— no aplica —")</f>
        <v/>
      </c>
      <c r="D94" s="88">
        <f>IF(INICIO!$C$6="Quincenal","2da quincena","— no aplica —")</f>
        <v/>
      </c>
      <c r="E94" s="88" t="inlineStr">
        <is>
          <t>TOTAL DEL MES</t>
        </is>
      </c>
      <c r="F94" s="88" t="inlineStr">
        <is>
          <t>% de tu ingreso</t>
        </is>
      </c>
    </row>
    <row r="95" ht="24" customHeight="1" s="66">
      <c r="B95" s="87" t="inlineStr">
        <is>
          <t>Total INGRESOS</t>
        </is>
      </c>
      <c r="C95" s="94">
        <f>C13</f>
        <v/>
      </c>
      <c r="D95" s="94">
        <f>D13</f>
        <v/>
      </c>
      <c r="E95" s="94">
        <f>E13</f>
        <v/>
      </c>
      <c r="F95" s="101">
        <f>IFERROR(E95/$E$95,0)</f>
        <v/>
      </c>
    </row>
    <row r="96" ht="24" customHeight="1" s="66">
      <c r="B96" s="102" t="inlineStr">
        <is>
          <t>Total GASTOS</t>
        </is>
      </c>
      <c r="C96" s="103">
        <f>E23+E33+E43+E53+E63+E73+E83</f>
        <v/>
      </c>
      <c r="D96" s="103">
        <f>F23+F33+F43+F53+F63+F73+F83</f>
        <v/>
      </c>
      <c r="E96" s="103">
        <f>C23+C33+C43+C53+C63+C73+C83</f>
        <v/>
      </c>
      <c r="F96" s="104">
        <f>IFERROR(E96/$E$95,0)</f>
        <v/>
      </c>
    </row>
    <row r="97" ht="24" customHeight="1" s="66">
      <c r="B97" s="105" t="inlineStr">
        <is>
          <t>Total AHORRO E INVERSIÓN</t>
        </is>
      </c>
      <c r="C97" s="106">
        <f>E91</f>
        <v/>
      </c>
      <c r="D97" s="106">
        <f>F91</f>
        <v/>
      </c>
      <c r="E97" s="106">
        <f>C91</f>
        <v/>
      </c>
      <c r="F97" s="107">
        <f>IFERROR(E97/$E$95,0)</f>
        <v/>
      </c>
    </row>
    <row r="98" ht="24" customHeight="1" s="66">
      <c r="B98" s="108" t="inlineStr">
        <is>
          <t>SOBRA / FALTA</t>
        </is>
      </c>
      <c r="C98" s="109">
        <f>C95-C96-C97</f>
        <v/>
      </c>
      <c r="D98" s="109">
        <f>D95-D96-D97</f>
        <v/>
      </c>
      <c r="E98" s="109">
        <f>E95-E96-E97</f>
        <v/>
      </c>
      <c r="F98" s="110">
        <f>IFERROR(E98/$E$95,0)</f>
        <v/>
      </c>
    </row>
    <row r="100" ht="15" customHeight="1" s="66">
      <c r="B100" s="111" t="inlineStr">
        <is>
          <t>Verificación: 1ra Q + 2da Q = mes</t>
        </is>
      </c>
      <c r="E100" s="112">
        <f>IF(ROUND((C96+D96)-E96,2)=0,"✔ Todo cuadra","⚠ Revisa: hay descuadre")</f>
        <v/>
      </c>
    </row>
    <row r="101" ht="15" customHeight="1" s="66">
      <c r="B101" s="73" t="inlineStr">
        <is>
          <t>Si un gasto no tiene marcada la quincena, se reparte mitad y mitad automáticamente. Así ningún peso se queda sin contar.</t>
        </is>
      </c>
    </row>
  </sheetData>
  <mergeCells count="14">
    <mergeCell ref="B85:H85"/>
    <mergeCell ref="B101:H101"/>
    <mergeCell ref="B93:H93"/>
    <mergeCell ref="E100:F100"/>
    <mergeCell ref="B35:H35"/>
    <mergeCell ref="B65:H65"/>
    <mergeCell ref="B75:H75"/>
    <mergeCell ref="B55:H55"/>
    <mergeCell ref="B2:H2"/>
    <mergeCell ref="B15:H15"/>
    <mergeCell ref="B25:H25"/>
    <mergeCell ref="B3:H3"/>
    <mergeCell ref="B5:H5"/>
    <mergeCell ref="B45:H45"/>
  </mergeCells>
  <dataValidations count="4">
    <dataValidation sqref="D17:D22 D27:D32 D37:D42 D47:D52 D57:D62 D67:D72 D77:D82 D87:D90" showDropDown="0" showInputMessage="0" showErrorMessage="0" allowBlank="1" promptTitle="¿Cuándo se paga?" prompt="¿Cuándo sale este gasto? Si lo dejas vacío se reparte mitad y mitad." type="list" errorStyle="stop" operator="between">
      <formula1>"1ra quincena,2da quincena,Mitad y mitad"</formula1>
      <formula2>0</formula2>
    </dataValidation>
    <dataValidation sqref="G17:G22 G27:G32 G37:G42 G47:G52 G57:G62 G67:G72 G77:G82" showDropDown="0" showInputMessage="0" showErrorMessage="0" allowBlank="1" type="list" errorStyle="stop" operator="between">
      <formula1>"Sí,No,A medias"</formula1>
      <formula2>0</formula2>
    </dataValidation>
    <dataValidation sqref="C17:C22 C27:C32 C37:C42 C47:C52 C57:C62 C67:C72 C77:C82" showDropDown="0" showInputMessage="0" showErrorMessage="0" allowBlank="1" errorTitle="Monto no válido" error="Escribe el monto en positivo. Los gastos ya se restan solos." type="decimal" errorStyle="stop" operator="greaterThanOrEqual">
      <formula1>0</formula1>
      <formula2>0</formula2>
    </dataValidation>
    <dataValidation sqref="G87:G90" showDropDown="0" showInputMessage="0" showErrorMessage="0" allowBlank="1" type="list" errorStyle="stop" operator="between">
      <formula1>"Fondo,Inversión,Otro"</formula1>
      <formula2>0</formula2>
    </dataValidation>
  </dataValidations>
  <printOptions horizontalCentered="1" verticalCentered="0" headings="0" gridLines="0" gridLinesSet="1"/>
  <pageMargins left="0.3" right="0.3" top="0.4" bottom="0.4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1"/>
  </sheetPr>
  <dimension ref="B2:F2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2.5" customWidth="1" style="65" min="1" max="1"/>
    <col width="38" customWidth="1" style="65" min="2" max="2"/>
    <col width="18" customWidth="1" style="65" min="3" max="3"/>
    <col width="20" customWidth="1" style="65" min="4" max="5"/>
    <col width="32" customWidth="1" style="65" min="6" max="6"/>
  </cols>
  <sheetData>
    <row r="2" ht="30" customHeight="1" s="66">
      <c r="B2" s="113" t="inlineStr">
        <is>
          <t>PASO 2 · QUITA  ·  Lo que no te aporta, se va</t>
        </is>
      </c>
    </row>
    <row r="3" ht="15" customHeight="1" s="66">
      <c r="B3" s="73" t="inlineStr">
        <is>
          <t>Trae aquí los gastos que te llamaron la atención en MIDE y decide qué hacer con cada uno. Las tres decisiones del libro son Mantener, Reducir o Eliminar — Negociar y Reemplazar son dos caminos para lograr Reducir sin perder el valor del gasto.</t>
        </is>
      </c>
    </row>
    <row r="5" ht="21.75" customHeight="1" s="66">
      <c r="B5" s="105" t="inlineStr">
        <is>
          <t>GASTOS BAJO LA LUPA</t>
        </is>
      </c>
    </row>
    <row r="6" ht="30" customHeight="1" s="66">
      <c r="B6" s="88" t="inlineStr">
        <is>
          <t>Gasto</t>
        </is>
      </c>
      <c r="C6" s="88" t="inlineStr">
        <is>
          <t>Monto del mes</t>
        </is>
      </c>
      <c r="D6" s="88" t="inlineStr">
        <is>
          <t>Monto que quitas</t>
        </is>
      </c>
      <c r="E6" s="88" t="inlineStr">
        <is>
          <t>Acción a tomar</t>
        </is>
      </c>
      <c r="F6" s="88" t="inlineStr">
        <is>
          <t>¿Por qué?</t>
        </is>
      </c>
    </row>
    <row r="7" ht="19.5" customHeight="1" s="66">
      <c r="B7" s="89" t="inlineStr">
        <is>
          <t>Suscripciones que no uso</t>
        </is>
      </c>
      <c r="C7" s="90" t="n">
        <v>1500</v>
      </c>
      <c r="D7" s="90" t="n">
        <v>1200</v>
      </c>
      <c r="E7" s="96" t="inlineStr">
        <is>
          <t>Eliminar</t>
        </is>
      </c>
      <c r="F7" s="114" t="inlineStr">
        <is>
          <t>← ejemplo</t>
        </is>
      </c>
    </row>
    <row r="8" ht="19.5" customHeight="1" s="66">
      <c r="B8" s="89" t="n"/>
      <c r="C8" s="90" t="n"/>
      <c r="D8" s="90" t="n"/>
      <c r="E8" s="96" t="n"/>
      <c r="F8" s="89" t="n"/>
    </row>
    <row r="9" ht="19.5" customHeight="1" s="66">
      <c r="B9" s="89" t="n"/>
      <c r="C9" s="90" t="n"/>
      <c r="D9" s="90" t="n"/>
      <c r="E9" s="96" t="n"/>
      <c r="F9" s="89" t="n"/>
    </row>
    <row r="10" ht="19.5" customHeight="1" s="66">
      <c r="B10" s="89" t="n"/>
      <c r="C10" s="90" t="n"/>
      <c r="D10" s="90" t="n"/>
      <c r="E10" s="96" t="n"/>
      <c r="F10" s="89" t="n"/>
    </row>
    <row r="11" ht="19.5" customHeight="1" s="66">
      <c r="B11" s="89" t="n"/>
      <c r="C11" s="90" t="n"/>
      <c r="D11" s="90" t="n"/>
      <c r="E11" s="96" t="n"/>
      <c r="F11" s="89" t="n"/>
    </row>
    <row r="12" ht="19.5" customHeight="1" s="66">
      <c r="B12" s="89" t="n"/>
      <c r="C12" s="90" t="n"/>
      <c r="D12" s="90" t="n"/>
      <c r="E12" s="96" t="n"/>
      <c r="F12" s="89" t="n"/>
    </row>
    <row r="13" ht="19.5" customHeight="1" s="66">
      <c r="B13" s="89" t="n"/>
      <c r="C13" s="90" t="n"/>
      <c r="D13" s="90" t="n"/>
      <c r="E13" s="96" t="n"/>
      <c r="F13" s="89" t="n"/>
    </row>
    <row r="14" ht="19.5" customHeight="1" s="66">
      <c r="B14" s="89" t="n"/>
      <c r="C14" s="90" t="n"/>
      <c r="D14" s="90" t="n"/>
      <c r="E14" s="96" t="n"/>
      <c r="F14" s="89" t="n"/>
    </row>
    <row r="15" ht="19.5" customHeight="1" s="66">
      <c r="B15" s="89" t="n"/>
      <c r="C15" s="90" t="n"/>
      <c r="D15" s="90" t="n"/>
      <c r="E15" s="96" t="n"/>
      <c r="F15" s="89" t="n"/>
    </row>
    <row r="16" ht="19.5" customHeight="1" s="66">
      <c r="B16" s="89" t="n"/>
      <c r="C16" s="90" t="n"/>
      <c r="D16" s="90" t="n"/>
      <c r="E16" s="96" t="n"/>
      <c r="F16" s="89" t="n"/>
    </row>
    <row r="17" ht="19.5" customHeight="1" s="66">
      <c r="B17" s="89" t="n"/>
      <c r="C17" s="90" t="n"/>
      <c r="D17" s="90" t="n"/>
      <c r="E17" s="96" t="n"/>
      <c r="F17" s="89" t="n"/>
    </row>
    <row r="18" ht="19.5" customHeight="1" s="66">
      <c r="B18" s="89" t="n"/>
      <c r="C18" s="90" t="n"/>
      <c r="D18" s="90" t="n"/>
      <c r="E18" s="96" t="n"/>
      <c r="F18" s="89" t="n"/>
    </row>
    <row r="19" ht="19.5" customHeight="1" s="66">
      <c r="B19" s="89" t="n"/>
      <c r="C19" s="90" t="n"/>
      <c r="D19" s="90" t="n"/>
      <c r="E19" s="96" t="n"/>
      <c r="F19" s="89" t="n"/>
    </row>
    <row r="20" ht="19.5" customHeight="1" s="66">
      <c r="B20" s="89" t="n"/>
      <c r="C20" s="90" t="n"/>
      <c r="D20" s="90" t="n"/>
      <c r="E20" s="96" t="n"/>
      <c r="F20" s="89" t="n"/>
    </row>
    <row r="21" ht="24" customHeight="1" s="66">
      <c r="B21" s="69" t="inlineStr">
        <is>
          <t>TOTAL</t>
        </is>
      </c>
      <c r="C21" s="115">
        <f>SUM(C7:C20)</f>
        <v/>
      </c>
      <c r="D21" s="115">
        <f>SUM(D7:D20)</f>
        <v/>
      </c>
      <c r="E21" s="116" t="n"/>
      <c r="F21" s="116" t="n"/>
    </row>
    <row r="23" ht="21.75" customHeight="1" s="66">
      <c r="B23" s="87" t="inlineStr">
        <is>
          <t>LO QUE LIBERAS</t>
        </is>
      </c>
    </row>
    <row r="24" ht="24" customHeight="1" s="66">
      <c r="B24" s="117" t="inlineStr">
        <is>
          <t>Al mes</t>
        </is>
      </c>
      <c r="C24" s="118">
        <f>D21</f>
        <v/>
      </c>
    </row>
    <row r="25" ht="24" customHeight="1" s="66">
      <c r="B25" s="117" t="inlineStr">
        <is>
          <t>Por quincena</t>
        </is>
      </c>
      <c r="C25" s="118">
        <f>D21/2</f>
        <v/>
      </c>
    </row>
    <row r="26" ht="24" customHeight="1" s="66">
      <c r="B26" s="117" t="inlineStr">
        <is>
          <t>En un año</t>
        </is>
      </c>
      <c r="C26" s="118">
        <f>D21*12</f>
        <v/>
      </c>
    </row>
    <row r="28" ht="15" customHeight="1" s="66">
      <c r="B28" s="84" t="inlineStr">
        <is>
          <t>Ese dinero liberado ya tiene destino: va directo al paso 3, a tu fondo de emergencia o a tu inversión.</t>
        </is>
      </c>
    </row>
  </sheetData>
  <mergeCells count="5">
    <mergeCell ref="B2:F2"/>
    <mergeCell ref="B28:F28"/>
    <mergeCell ref="B3:F3"/>
    <mergeCell ref="B5:F5"/>
    <mergeCell ref="B23:F23"/>
  </mergeCells>
  <dataValidations count="1">
    <dataValidation sqref="E7:E20" showDropDown="0" showInputMessage="0" showErrorMessage="0" allowBlank="1" type="list" errorStyle="stop" operator="between">
      <formula1>"Eliminar,Reducir,Negociar,Reemplazar,Mantener"</formula1>
      <formula2>0</formula2>
    </dataValidation>
  </dataValidations>
  <printOptions horizontalCentered="1" verticalCentered="0" headings="0" gridLines="0" gridLinesSet="1"/>
  <pageMargins left="0.3" right="0.3" top="0.4" bottom="0.4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1"/>
  </sheetPr>
  <dimension ref="B2:H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2.5" customWidth="1" style="65" min="1" max="1"/>
    <col width="36" customWidth="1" style="65" min="2" max="2"/>
    <col width="13" customWidth="1" style="65" min="3" max="3"/>
    <col width="19" customWidth="1" style="65" min="4" max="4"/>
    <col width="18" customWidth="1" style="65" min="5" max="6"/>
    <col width="20" customWidth="1" style="65" min="7" max="7"/>
    <col width="19" customWidth="1" style="65" min="8" max="8"/>
  </cols>
  <sheetData>
    <row r="2" ht="30" customHeight="1" s="66">
      <c r="B2" s="119" t="inlineStr">
        <is>
          <t>PASO 3 · FÓRMULA  ·  Cada peso con destino</t>
        </is>
      </c>
    </row>
    <row r="3" ht="15" customHeight="1" s="66">
      <c r="B3" s="73" t="inlineStr">
        <is>
          <t>Los porcentajes MQF son la guía. Ajústalos a tu realidad: lo que no puede pasar es que sumen distinto de 100%.</t>
        </is>
      </c>
    </row>
    <row r="5" ht="21.75" customHeight="1" s="66">
      <c r="B5" s="87" t="inlineStr">
        <is>
          <t>TU INGRESO</t>
        </is>
      </c>
    </row>
    <row r="6" ht="25.5" customHeight="1" s="66">
      <c r="B6" s="117" t="inlineStr">
        <is>
          <t>Ingreso del mes (viene de MIDE)</t>
        </is>
      </c>
      <c r="C6" s="120">
        <f>MIDE!$E$13</f>
        <v/>
      </c>
      <c r="D6" s="77" t="n"/>
    </row>
    <row r="7" ht="15" customHeight="1" s="66">
      <c r="B7" s="117" t="inlineStr">
        <is>
          <t>Modalidad elegida</t>
        </is>
      </c>
      <c r="C7" s="121">
        <f>INICIO!$C$6</f>
        <v/>
      </c>
      <c r="D7" s="77" t="n"/>
    </row>
    <row r="9" ht="21.75" customHeight="1" s="66">
      <c r="B9" s="108" t="inlineStr">
        <is>
          <t>TU DISTRIBUCIÓN</t>
        </is>
      </c>
    </row>
    <row r="10" ht="30" customHeight="1" s="66">
      <c r="B10" s="88" t="inlineStr">
        <is>
          <t>Categoría</t>
        </is>
      </c>
      <c r="C10" s="88" t="inlineStr">
        <is>
          <t>% MQF</t>
        </is>
      </c>
      <c r="D10" s="88" t="inlineStr">
        <is>
          <t>Monto del mes</t>
        </is>
      </c>
      <c r="E10" s="88">
        <f>IF(INICIO!$C$6="Quincenal","1ra quincena","— no aplica —")</f>
        <v/>
      </c>
      <c r="F10" s="88">
        <f>IF(INICIO!$C$6="Quincenal","2da quincena","— no aplica —")</f>
        <v/>
      </c>
      <c r="G10" s="88" t="inlineStr">
        <is>
          <t>Lo que gastas hoy</t>
        </is>
      </c>
      <c r="H10" s="88" t="inlineStr">
        <is>
          <t>Diferencia</t>
        </is>
      </c>
    </row>
    <row r="11" ht="21" customHeight="1" s="66">
      <c r="B11" s="122" t="inlineStr">
        <is>
          <t>Vivienda y servicios</t>
        </is>
      </c>
      <c r="C11" s="123" t="n">
        <v>0.3</v>
      </c>
      <c r="D11" s="124">
        <f>$C$6*C11</f>
        <v/>
      </c>
      <c r="E11" s="97">
        <f>IF($C$7="Quincenal",D11/2,D11)</f>
        <v/>
      </c>
      <c r="F11" s="97">
        <f>IF($C$7="Quincenal",D11/2,0)</f>
        <v/>
      </c>
      <c r="G11" s="97">
        <f>MIDE!$C$23</f>
        <v/>
      </c>
      <c r="H11" s="124">
        <f>D11-G11</f>
        <v/>
      </c>
    </row>
    <row r="12" ht="21" customHeight="1" s="66">
      <c r="B12" s="122" t="inlineStr">
        <is>
          <t>Alimentación</t>
        </is>
      </c>
      <c r="C12" s="123" t="n">
        <v>0.15</v>
      </c>
      <c r="D12" s="124">
        <f>$C$6*C12</f>
        <v/>
      </c>
      <c r="E12" s="97">
        <f>IF($C$7="Quincenal",D12/2,D12)</f>
        <v/>
      </c>
      <c r="F12" s="97">
        <f>IF($C$7="Quincenal",D12/2,0)</f>
        <v/>
      </c>
      <c r="G12" s="97">
        <f>MIDE!$C$33</f>
        <v/>
      </c>
      <c r="H12" s="124">
        <f>D12-G12</f>
        <v/>
      </c>
    </row>
    <row r="13" ht="21" customHeight="1" s="66">
      <c r="B13" s="122" t="inlineStr">
        <is>
          <t>Transporte</t>
        </is>
      </c>
      <c r="C13" s="123" t="n">
        <v>0.1</v>
      </c>
      <c r="D13" s="124">
        <f>$C$6*C13</f>
        <v/>
      </c>
      <c r="E13" s="97">
        <f>IF($C$7="Quincenal",D13/2,D13)</f>
        <v/>
      </c>
      <c r="F13" s="97">
        <f>IF($C$7="Quincenal",D13/2,0)</f>
        <v/>
      </c>
      <c r="G13" s="97">
        <f>MIDE!$C$43</f>
        <v/>
      </c>
      <c r="H13" s="124">
        <f>D13-G13</f>
        <v/>
      </c>
    </row>
    <row r="14" ht="21" customHeight="1" s="66">
      <c r="B14" s="122" t="inlineStr">
        <is>
          <t>Deudas</t>
        </is>
      </c>
      <c r="C14" s="123" t="n">
        <v>0.15</v>
      </c>
      <c r="D14" s="124">
        <f>$C$6*C14</f>
        <v/>
      </c>
      <c r="E14" s="97">
        <f>IF($C$7="Quincenal",D14/2,D14)</f>
        <v/>
      </c>
      <c r="F14" s="97">
        <f>IF($C$7="Quincenal",D14/2,0)</f>
        <v/>
      </c>
      <c r="G14" s="97">
        <f>MIDE!$C$53</f>
        <v/>
      </c>
      <c r="H14" s="124">
        <f>D14-G14</f>
        <v/>
      </c>
    </row>
    <row r="15" ht="21" customHeight="1" s="66">
      <c r="B15" s="122" t="inlineStr">
        <is>
          <t>Gastos personales</t>
        </is>
      </c>
      <c r="C15" s="123" t="n">
        <v>0.05</v>
      </c>
      <c r="D15" s="124">
        <f>$C$6*C15</f>
        <v/>
      </c>
      <c r="E15" s="97">
        <f>IF($C$7="Quincenal",D15/2,D15)</f>
        <v/>
      </c>
      <c r="F15" s="97">
        <f>IF($C$7="Quincenal",D15/2,0)</f>
        <v/>
      </c>
      <c r="G15" s="97">
        <f>MIDE!$C$63</f>
        <v/>
      </c>
      <c r="H15" s="124">
        <f>D15-G15</f>
        <v/>
      </c>
    </row>
    <row r="16" ht="21" customHeight="1" s="66">
      <c r="B16" s="122" t="inlineStr">
        <is>
          <t>Entretenimiento</t>
        </is>
      </c>
      <c r="C16" s="123" t="n">
        <v>0.05</v>
      </c>
      <c r="D16" s="124">
        <f>$C$6*C16</f>
        <v/>
      </c>
      <c r="E16" s="97">
        <f>IF($C$7="Quincenal",D16/2,D16)</f>
        <v/>
      </c>
      <c r="F16" s="97">
        <f>IF($C$7="Quincenal",D16/2,0)</f>
        <v/>
      </c>
      <c r="G16" s="97">
        <f>MIDE!$C$73</f>
        <v/>
      </c>
      <c r="H16" s="124">
        <f>D16-G16</f>
        <v/>
      </c>
    </row>
    <row r="17" ht="21" customHeight="1" s="66">
      <c r="B17" s="122" t="inlineStr">
        <is>
          <t>Otros e imprevistos</t>
        </is>
      </c>
      <c r="C17" s="123" t="n">
        <v>0.05</v>
      </c>
      <c r="D17" s="124">
        <f>$C$6*C17</f>
        <v/>
      </c>
      <c r="E17" s="97">
        <f>IF($C$7="Quincenal",D17/2,D17)</f>
        <v/>
      </c>
      <c r="F17" s="97">
        <f>IF($C$7="Quincenal",D17/2,0)</f>
        <v/>
      </c>
      <c r="G17" s="97">
        <f>MIDE!$C$83</f>
        <v/>
      </c>
      <c r="H17" s="124">
        <f>D17-G17</f>
        <v/>
      </c>
    </row>
    <row r="18" ht="21" customHeight="1" s="66">
      <c r="B18" s="122" t="inlineStr">
        <is>
          <t>Fondo de emergencia</t>
        </is>
      </c>
      <c r="C18" s="123" t="n">
        <v>0.1</v>
      </c>
      <c r="D18" s="124">
        <f>$C$6*C18</f>
        <v/>
      </c>
      <c r="E18" s="97">
        <f>IF($C$7="Quincenal",D18/2,D18)</f>
        <v/>
      </c>
      <c r="F18" s="97">
        <f>IF($C$7="Quincenal",D18/2,0)</f>
        <v/>
      </c>
      <c r="G18" s="97">
        <f>SUMIF(MIDE!$G$87:$G$90,"Fondo",MIDE!$C$87:$C$90)</f>
        <v/>
      </c>
      <c r="H18" s="124">
        <f>D18-G18</f>
        <v/>
      </c>
    </row>
    <row r="19" ht="21" customHeight="1" s="66">
      <c r="B19" s="122" t="inlineStr">
        <is>
          <t>Inversión</t>
        </is>
      </c>
      <c r="C19" s="123" t="n">
        <v>0.05</v>
      </c>
      <c r="D19" s="124">
        <f>$C$6*C19</f>
        <v/>
      </c>
      <c r="E19" s="97">
        <f>IF($C$7="Quincenal",D19/2,D19)</f>
        <v/>
      </c>
      <c r="F19" s="97">
        <f>IF($C$7="Quincenal",D19/2,0)</f>
        <v/>
      </c>
      <c r="G19" s="97">
        <f>SUMIF(MIDE!$G$87:$G$90,"Inversión",MIDE!$C$87:$C$90)</f>
        <v/>
      </c>
      <c r="H19" s="124">
        <f>D19-G19</f>
        <v/>
      </c>
    </row>
    <row r="20" ht="24" customHeight="1" s="66">
      <c r="B20" s="69" t="inlineStr">
        <is>
          <t>TOTAL DISTRIBUIDO</t>
        </is>
      </c>
      <c r="C20" s="125">
        <f>SUM(C11:C19)</f>
        <v/>
      </c>
      <c r="D20" s="115">
        <f>SUM(D11:D19)</f>
        <v/>
      </c>
      <c r="E20" s="115">
        <f>SUM(E11:E19)</f>
        <v/>
      </c>
      <c r="F20" s="115">
        <f>SUM(F11:F19)</f>
        <v/>
      </c>
      <c r="G20" s="115">
        <f>SUM(G11:G19)</f>
        <v/>
      </c>
      <c r="H20" s="115">
        <f>SUM(H11:H19)</f>
        <v/>
      </c>
    </row>
    <row r="21" ht="15" customHeight="1" s="66">
      <c r="B21" s="126" t="inlineStr">
        <is>
          <t>¿Los porcentajes suman 100%?</t>
        </is>
      </c>
      <c r="C21" s="127">
        <f>IF(ROUND(C20,4)=1,"✔ Perfecto",IF(C20&gt;1,"⚠ Te pasaste","⚠ Te falta"))</f>
        <v/>
      </c>
      <c r="E21" s="128">
        <f>1-C20</f>
        <v/>
      </c>
      <c r="F21" s="129" t="inlineStr">
        <is>
          <t>← sin asignar</t>
        </is>
      </c>
    </row>
    <row r="23" ht="21.75" customHeight="1" s="66">
      <c r="B23" s="108" t="inlineStr">
        <is>
          <t>CÓMO LEER LA COLUMNA 'DIFERENCIA'</t>
        </is>
      </c>
    </row>
    <row r="24" ht="21" customHeight="1" s="66">
      <c r="B24" s="82" t="inlineStr">
        <is>
          <t>Positiva (+)</t>
        </is>
      </c>
      <c r="C24" s="81" t="inlineStr">
        <is>
          <t>Estás gastando MENOS que el porcentaje. Tienes margen.</t>
        </is>
      </c>
    </row>
    <row r="25" ht="21" customHeight="1" s="66">
      <c r="B25" s="82" t="inlineStr">
        <is>
          <t>Negativa (−)</t>
        </is>
      </c>
      <c r="C25" s="81" t="inlineStr">
        <is>
          <t>Estás gastando MÁS que el porcentaje. Aquí es donde se te va el dinero.</t>
        </is>
      </c>
    </row>
    <row r="26" ht="21" customHeight="1" s="66">
      <c r="B26" s="82" t="inlineStr">
        <is>
          <t>Cero</t>
        </is>
      </c>
      <c r="C26" s="81" t="inlineStr">
        <is>
          <t>Vas justo con el método.</t>
        </is>
      </c>
    </row>
    <row r="28" ht="15" customHeight="1" s="66">
      <c r="B28" s="84" t="inlineStr">
        <is>
          <t>Estos porcentajes son la F del Método MQF (Mide · Quita · Fórmula). Antes de la fórmula van MIDE y QUITA: ahí es donde se gana el juego.</t>
        </is>
      </c>
    </row>
    <row r="30" ht="15" customHeight="1" s="66">
      <c r="B30" s="85" t="inlineStr">
        <is>
          <t>© Más Que Finanzas RD  ·  masquefinanzas.com  ·  @masquefinanzasrd</t>
        </is>
      </c>
    </row>
  </sheetData>
  <mergeCells count="13">
    <mergeCell ref="C25:H25"/>
    <mergeCell ref="C24:H24"/>
    <mergeCell ref="C6:D6"/>
    <mergeCell ref="C7:D7"/>
    <mergeCell ref="B9:H9"/>
    <mergeCell ref="C21:D21"/>
    <mergeCell ref="B30:H30"/>
    <mergeCell ref="B2:H2"/>
    <mergeCell ref="C26:H26"/>
    <mergeCell ref="B3:H3"/>
    <mergeCell ref="B5:H5"/>
    <mergeCell ref="B28:H28"/>
    <mergeCell ref="B23:H23"/>
  </mergeCells>
  <printOptions horizontalCentered="1" verticalCentered="0" headings="0" gridLines="0" gridLinesSet="1"/>
  <pageMargins left="0.3" right="0.3" top="0.4" bottom="0.4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2026-07-26T17:35:41Z</dcterms:created>
  <dcterms:modified xmlns:dcterms="http://purl.org/dc/terms/" xmlns:xsi="http://www.w3.org/2001/XMLSchema-instance" xsi:type="dcterms:W3CDTF">2026-07-29T04:03:18Z</dcterms:modified>
  <cp:revision>0</cp:revision>
</cp:coreProperties>
</file>